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each\6435\AIM 07 Levered and inverse ETPs\"/>
    </mc:Choice>
  </mc:AlternateContent>
  <xr:revisionPtr revIDLastSave="0" documentId="13_ncr:1_{DC8F7AF2-5B64-403A-9AB3-F3AB3A08DB6E}" xr6:coauthVersionLast="47" xr6:coauthVersionMax="47" xr10:uidLastSave="{00000000-0000-0000-0000-000000000000}"/>
  <bookViews>
    <workbookView xWindow="28695" yWindow="0" windowWidth="29010" windowHeight="15585" tabRatio="599" activeTab="3" xr2:uid="{00000000-000D-0000-FFFF-FFFF00000000}"/>
  </bookViews>
  <sheets>
    <sheet name="No volatility" sheetId="164" r:id="rId1"/>
    <sheet name="No return" sheetId="165" r:id="rId2"/>
    <sheet name="One-year horizon examples" sheetId="157" r:id="rId3"/>
    <sheet name="EOD futures demand" sheetId="158" r:id="rId4"/>
  </sheets>
  <externalReferences>
    <externalReference r:id="rId5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CorrelationEnabledState" hidden="1">1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axAutoIterations" hidden="1">50000</definedName>
    <definedName name="_AtRisk_SimSetting_MultipleCPUCount" hidden="1">-1</definedName>
    <definedName name="_AtRisk_SimSetting_MultipleCPUMode" hidden="1">2</definedName>
    <definedName name="_AtRisk_SimSetting_MultipleCPUModeV8" hidden="1">2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Pal_Workbook_GUID" hidden="1">"6S961RKMN18DQCC4TC7B22ML"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8</definedName>
    <definedName name="RiskMinimizeOnStart" hidden="1">FALSE</definedName>
    <definedName name="RiskMonitorConvergence" hidden="1">FALSE</definedName>
    <definedName name="RiskMultipleCPUSupportEnabled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olver_adj" localSheetId="2" hidden="1">'One-year horizon examples'!$J$12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1" localSheetId="2" hidden="1">'One-year horizon examples'!$K$16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</definedName>
    <definedName name="solver_nwt" localSheetId="2" hidden="1">1</definedName>
    <definedName name="solver_opt" localSheetId="2" hidden="1">'One-year horizon examples'!$J$16</definedName>
    <definedName name="solver_pre" localSheetId="2" hidden="1">0.000001</definedName>
    <definedName name="solver_rbv" localSheetId="2" hidden="1">2</definedName>
    <definedName name="solver_rel1" localSheetId="2" hidden="1">2</definedName>
    <definedName name="solver_rhs1" localSheetId="2" hidden="1">0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0</definedName>
    <definedName name="solver_ver" localSheetId="2" hidden="1">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65" l="1"/>
  <c r="B6" i="165"/>
  <c r="D6" i="165"/>
  <c r="E6" i="165"/>
  <c r="A6" i="165"/>
  <c r="A7" i="165"/>
  <c r="B7" i="164"/>
  <c r="G7" i="164"/>
  <c r="G6" i="164"/>
  <c r="H6" i="164"/>
  <c r="C6" i="164"/>
  <c r="C7" i="164"/>
  <c r="D7" i="164"/>
  <c r="E7" i="164"/>
  <c r="E9" i="164"/>
  <c r="A6" i="164"/>
  <c r="A7" i="164"/>
  <c r="C7" i="165"/>
  <c r="B7" i="165"/>
  <c r="G7" i="165"/>
  <c r="D6" i="164"/>
  <c r="E6" i="164"/>
  <c r="D7" i="165"/>
  <c r="E7" i="165"/>
  <c r="E9" i="165"/>
  <c r="B9" i="164"/>
  <c r="B6" i="158"/>
  <c r="C6" i="158"/>
  <c r="A7" i="158"/>
  <c r="I12" i="157"/>
  <c r="B10" i="157"/>
  <c r="D10" i="157"/>
  <c r="A6" i="157"/>
  <c r="A7" i="157"/>
  <c r="A8" i="157"/>
  <c r="A9" i="157"/>
  <c r="A10" i="157"/>
  <c r="A11" i="157"/>
  <c r="A12" i="157"/>
  <c r="A13" i="157"/>
  <c r="A14" i="157"/>
  <c r="A15" i="157"/>
  <c r="A16" i="157"/>
  <c r="A17" i="157"/>
  <c r="A18" i="157"/>
  <c r="A19" i="157"/>
  <c r="A20" i="157"/>
  <c r="A21" i="157"/>
  <c r="A22" i="157"/>
  <c r="A23" i="157"/>
  <c r="A24" i="157"/>
  <c r="A25" i="157"/>
  <c r="A26" i="157"/>
  <c r="A27" i="157"/>
  <c r="A28" i="157"/>
  <c r="A29" i="157"/>
  <c r="A30" i="157"/>
  <c r="A31" i="157"/>
  <c r="A32" i="157"/>
  <c r="A33" i="157"/>
  <c r="A34" i="157"/>
  <c r="A35" i="157"/>
  <c r="A36" i="157"/>
  <c r="A37" i="157"/>
  <c r="A38" i="157"/>
  <c r="A39" i="157"/>
  <c r="A40" i="157"/>
  <c r="A41" i="157"/>
  <c r="A42" i="157"/>
  <c r="A43" i="157"/>
  <c r="A44" i="157"/>
  <c r="A45" i="157"/>
  <c r="A46" i="157"/>
  <c r="A47" i="157"/>
  <c r="A48" i="157"/>
  <c r="A49" i="157"/>
  <c r="A50" i="157"/>
  <c r="A51" i="157"/>
  <c r="A52" i="157"/>
  <c r="A53" i="157"/>
  <c r="A54" i="157"/>
  <c r="A55" i="157"/>
  <c r="A56" i="157"/>
  <c r="A57" i="157"/>
  <c r="A58" i="157"/>
  <c r="A59" i="157"/>
  <c r="A60" i="157"/>
  <c r="A61" i="157"/>
  <c r="A62" i="157"/>
  <c r="A63" i="157"/>
  <c r="A64" i="157"/>
  <c r="A65" i="157"/>
  <c r="A66" i="157"/>
  <c r="A67" i="157"/>
  <c r="A68" i="157"/>
  <c r="A69" i="157"/>
  <c r="A70" i="157"/>
  <c r="A71" i="157"/>
  <c r="A72" i="157"/>
  <c r="A73" i="157"/>
  <c r="A74" i="157"/>
  <c r="A75" i="157"/>
  <c r="A76" i="157"/>
  <c r="A77" i="157"/>
  <c r="A78" i="157"/>
  <c r="A79" i="157"/>
  <c r="A80" i="157"/>
  <c r="A81" i="157"/>
  <c r="A82" i="157"/>
  <c r="A83" i="157"/>
  <c r="A84" i="157"/>
  <c r="A85" i="157"/>
  <c r="A86" i="157"/>
  <c r="A87" i="157"/>
  <c r="A88" i="157"/>
  <c r="A89" i="157"/>
  <c r="A90" i="157"/>
  <c r="A91" i="157"/>
  <c r="A92" i="157"/>
  <c r="A93" i="157"/>
  <c r="A94" i="157"/>
  <c r="A95" i="157"/>
  <c r="A96" i="157"/>
  <c r="A97" i="157"/>
  <c r="A98" i="157"/>
  <c r="A99" i="157"/>
  <c r="A100" i="157"/>
  <c r="A101" i="157"/>
  <c r="A102" i="157"/>
  <c r="A103" i="157"/>
  <c r="A104" i="157"/>
  <c r="A105" i="157"/>
  <c r="A106" i="157"/>
  <c r="A107" i="157"/>
  <c r="A108" i="157"/>
  <c r="A109" i="157"/>
  <c r="A110" i="157"/>
  <c r="A111" i="157"/>
  <c r="A112" i="157"/>
  <c r="A113" i="157"/>
  <c r="A114" i="157"/>
  <c r="A115" i="157"/>
  <c r="A116" i="157"/>
  <c r="A117" i="157"/>
  <c r="A118" i="157"/>
  <c r="A119" i="157"/>
  <c r="A120" i="157"/>
  <c r="A121" i="157"/>
  <c r="A122" i="157"/>
  <c r="A123" i="157"/>
  <c r="A124" i="157"/>
  <c r="A125" i="157"/>
  <c r="A126" i="157"/>
  <c r="A127" i="157"/>
  <c r="A128" i="157"/>
  <c r="A129" i="157"/>
  <c r="A130" i="157"/>
  <c r="A131" i="157"/>
  <c r="A132" i="157"/>
  <c r="A133" i="157"/>
  <c r="A134" i="157"/>
  <c r="A135" i="157"/>
  <c r="A136" i="157"/>
  <c r="A137" i="157"/>
  <c r="A138" i="157"/>
  <c r="A139" i="157"/>
  <c r="A140" i="157"/>
  <c r="A141" i="157"/>
  <c r="A142" i="157"/>
  <c r="A143" i="157"/>
  <c r="A144" i="157"/>
  <c r="A145" i="157"/>
  <c r="A146" i="157"/>
  <c r="A147" i="157"/>
  <c r="A148" i="157"/>
  <c r="A149" i="157"/>
  <c r="A150" i="157"/>
  <c r="A151" i="157"/>
  <c r="A152" i="157"/>
  <c r="A153" i="157"/>
  <c r="A154" i="157"/>
  <c r="A155" i="157"/>
  <c r="A156" i="157"/>
  <c r="A157" i="157"/>
  <c r="A158" i="157"/>
  <c r="A159" i="157"/>
  <c r="A160" i="157"/>
  <c r="A161" i="157"/>
  <c r="A162" i="157"/>
  <c r="A163" i="157"/>
  <c r="A164" i="157"/>
  <c r="A165" i="157"/>
  <c r="A166" i="157"/>
  <c r="A167" i="157"/>
  <c r="A168" i="157"/>
  <c r="A169" i="157"/>
  <c r="A170" i="157"/>
  <c r="A171" i="157"/>
  <c r="A172" i="157"/>
  <c r="A173" i="157"/>
  <c r="A174" i="157"/>
  <c r="A175" i="157"/>
  <c r="A176" i="157"/>
  <c r="A177" i="157"/>
  <c r="A178" i="157"/>
  <c r="A179" i="157"/>
  <c r="A180" i="157"/>
  <c r="A181" i="157"/>
  <c r="A182" i="157"/>
  <c r="A183" i="157"/>
  <c r="A184" i="157"/>
  <c r="A185" i="157"/>
  <c r="A186" i="157"/>
  <c r="A187" i="157"/>
  <c r="A188" i="157"/>
  <c r="A189" i="157"/>
  <c r="A190" i="157"/>
  <c r="A191" i="157"/>
  <c r="A192" i="157"/>
  <c r="A193" i="157"/>
  <c r="A194" i="157"/>
  <c r="A195" i="157"/>
  <c r="A196" i="157"/>
  <c r="A197" i="157"/>
  <c r="A198" i="157"/>
  <c r="A199" i="157"/>
  <c r="A200" i="157"/>
  <c r="A201" i="157"/>
  <c r="A202" i="157"/>
  <c r="A203" i="157"/>
  <c r="A204" i="157"/>
  <c r="A205" i="157"/>
  <c r="A206" i="157"/>
  <c r="A207" i="157"/>
  <c r="A208" i="157"/>
  <c r="A209" i="157"/>
  <c r="A210" i="157"/>
  <c r="A211" i="157"/>
  <c r="A212" i="157"/>
  <c r="A213" i="157"/>
  <c r="A214" i="157"/>
  <c r="A215" i="157"/>
  <c r="A216" i="157"/>
  <c r="A217" i="157"/>
  <c r="A218" i="157"/>
  <c r="A219" i="157"/>
  <c r="A220" i="157"/>
  <c r="A221" i="157"/>
  <c r="A222" i="157"/>
  <c r="A223" i="157"/>
  <c r="A224" i="157"/>
  <c r="A225" i="157"/>
  <c r="A226" i="157"/>
  <c r="A227" i="157"/>
  <c r="A228" i="157"/>
  <c r="A229" i="157"/>
  <c r="A230" i="157"/>
  <c r="A231" i="157"/>
  <c r="A232" i="157"/>
  <c r="A233" i="157"/>
  <c r="A234" i="157"/>
  <c r="A235" i="157"/>
  <c r="A236" i="157"/>
  <c r="A237" i="157"/>
  <c r="A238" i="157"/>
  <c r="A239" i="157"/>
  <c r="A240" i="157"/>
  <c r="A241" i="157"/>
  <c r="A242" i="157"/>
  <c r="A243" i="157"/>
  <c r="A244" i="157"/>
  <c r="A245" i="157"/>
  <c r="A246" i="157"/>
  <c r="A247" i="157"/>
  <c r="A248" i="157"/>
  <c r="A249" i="157"/>
  <c r="A250" i="157"/>
  <c r="A251" i="157"/>
  <c r="A252" i="157"/>
  <c r="A253" i="157"/>
  <c r="A254" i="157"/>
  <c r="A255" i="157"/>
  <c r="A256" i="157"/>
  <c r="A257" i="157"/>
  <c r="K3" i="157"/>
  <c r="J3" i="157"/>
  <c r="J13" i="157"/>
  <c r="I13" i="157"/>
  <c r="B66" i="157"/>
  <c r="D66" i="157"/>
  <c r="B40" i="157"/>
  <c r="D40" i="157"/>
  <c r="B100" i="157"/>
  <c r="D100" i="157"/>
  <c r="B36" i="157"/>
  <c r="D36" i="157"/>
  <c r="B134" i="157"/>
  <c r="D134" i="157"/>
  <c r="B138" i="157"/>
  <c r="D138" i="157"/>
  <c r="B204" i="157"/>
  <c r="D204" i="157"/>
  <c r="B108" i="157"/>
  <c r="D108" i="157"/>
  <c r="B240" i="157"/>
  <c r="D240" i="157"/>
  <c r="B112" i="157"/>
  <c r="D112" i="157"/>
  <c r="B6" i="157"/>
  <c r="B8" i="157"/>
  <c r="D8" i="157"/>
  <c r="B237" i="157"/>
  <c r="D237" i="157"/>
  <c r="B207" i="157"/>
  <c r="D207" i="157"/>
  <c r="B79" i="157"/>
  <c r="D79" i="157"/>
  <c r="B145" i="157"/>
  <c r="D145" i="157"/>
  <c r="B211" i="157"/>
  <c r="D211" i="157"/>
  <c r="B83" i="157"/>
  <c r="D83" i="157"/>
  <c r="B149" i="157"/>
  <c r="D149" i="157"/>
  <c r="B201" i="157"/>
  <c r="D201" i="157"/>
  <c r="B219" i="157"/>
  <c r="D219" i="157"/>
  <c r="B137" i="157"/>
  <c r="D137" i="157"/>
  <c r="B107" i="157"/>
  <c r="D107" i="157"/>
  <c r="B53" i="157"/>
  <c r="D53" i="157"/>
  <c r="B247" i="157"/>
  <c r="D247" i="157"/>
  <c r="B15" i="157"/>
  <c r="D15" i="157"/>
  <c r="B157" i="157"/>
  <c r="D157" i="157"/>
  <c r="B139" i="157"/>
  <c r="D139" i="157"/>
  <c r="B221" i="157"/>
  <c r="D221" i="157"/>
  <c r="B191" i="157"/>
  <c r="D191" i="157"/>
  <c r="B257" i="157"/>
  <c r="D257" i="157"/>
  <c r="B129" i="157"/>
  <c r="D129" i="157"/>
  <c r="B195" i="157"/>
  <c r="D195" i="157"/>
  <c r="B67" i="157"/>
  <c r="D67" i="157"/>
  <c r="B133" i="157"/>
  <c r="D133" i="157"/>
  <c r="B185" i="157"/>
  <c r="D185" i="157"/>
  <c r="B75" i="157"/>
  <c r="D75" i="157"/>
  <c r="B59" i="157"/>
  <c r="D59" i="157"/>
  <c r="B93" i="157"/>
  <c r="D93" i="157"/>
  <c r="B135" i="157"/>
  <c r="D135" i="157"/>
  <c r="B91" i="157"/>
  <c r="D91" i="157"/>
  <c r="B7" i="157"/>
  <c r="D7" i="157"/>
  <c r="B71" i="157"/>
  <c r="D71" i="157"/>
  <c r="B125" i="157"/>
  <c r="D125" i="157"/>
  <c r="B205" i="157"/>
  <c r="D205" i="157"/>
  <c r="B175" i="157"/>
  <c r="D175" i="157"/>
  <c r="B241" i="157"/>
  <c r="D241" i="157"/>
  <c r="B113" i="157"/>
  <c r="D113" i="157"/>
  <c r="B179" i="157"/>
  <c r="D179" i="157"/>
  <c r="B245" i="157"/>
  <c r="D245" i="157"/>
  <c r="B117" i="157"/>
  <c r="D117" i="157"/>
  <c r="B169" i="157"/>
  <c r="D169" i="157"/>
  <c r="B69" i="157"/>
  <c r="D69" i="157"/>
  <c r="B43" i="157"/>
  <c r="D43" i="157"/>
  <c r="B73" i="157"/>
  <c r="D73" i="157"/>
  <c r="B63" i="157"/>
  <c r="D63" i="157"/>
  <c r="B35" i="157"/>
  <c r="D35" i="157"/>
  <c r="B51" i="157"/>
  <c r="D51" i="157"/>
  <c r="B141" i="157"/>
  <c r="D141" i="157"/>
  <c r="B55" i="157"/>
  <c r="D55" i="157"/>
  <c r="B189" i="157"/>
  <c r="D189" i="157"/>
  <c r="B159" i="157"/>
  <c r="D159" i="157"/>
  <c r="B225" i="157"/>
  <c r="D225" i="157"/>
  <c r="B97" i="157"/>
  <c r="D97" i="157"/>
  <c r="B163" i="157"/>
  <c r="D163" i="157"/>
  <c r="B229" i="157"/>
  <c r="D229" i="157"/>
  <c r="B101" i="157"/>
  <c r="D101" i="157"/>
  <c r="B153" i="157"/>
  <c r="D153" i="157"/>
  <c r="B57" i="157"/>
  <c r="D57" i="157"/>
  <c r="B27" i="157"/>
  <c r="D27" i="157"/>
  <c r="B61" i="157"/>
  <c r="D61" i="157"/>
  <c r="B47" i="157"/>
  <c r="D47" i="157"/>
  <c r="B21" i="157"/>
  <c r="D21" i="157"/>
  <c r="B119" i="157"/>
  <c r="D119" i="157"/>
  <c r="B89" i="157"/>
  <c r="D89" i="157"/>
  <c r="B39" i="157"/>
  <c r="D39" i="157"/>
  <c r="B239" i="157"/>
  <c r="D239" i="157"/>
  <c r="B111" i="157"/>
  <c r="D111" i="157"/>
  <c r="B177" i="157"/>
  <c r="D177" i="157"/>
  <c r="B243" i="157"/>
  <c r="D243" i="157"/>
  <c r="B115" i="157"/>
  <c r="D115" i="157"/>
  <c r="B181" i="157"/>
  <c r="D181" i="157"/>
  <c r="B233" i="157"/>
  <c r="D233" i="157"/>
  <c r="B123" i="157"/>
  <c r="D123" i="157"/>
  <c r="B199" i="157"/>
  <c r="D199" i="157"/>
  <c r="B151" i="157"/>
  <c r="D151" i="157"/>
  <c r="B231" i="157"/>
  <c r="D231" i="157"/>
  <c r="B187" i="157"/>
  <c r="D187" i="157"/>
  <c r="B33" i="157"/>
  <c r="D33" i="157"/>
  <c r="B77" i="157"/>
  <c r="D77" i="157"/>
  <c r="B167" i="157"/>
  <c r="D167" i="157"/>
  <c r="B99" i="157"/>
  <c r="D99" i="157"/>
  <c r="B41" i="157"/>
  <c r="D41" i="157"/>
  <c r="B11" i="157"/>
  <c r="D11" i="157"/>
  <c r="B95" i="157"/>
  <c r="D95" i="157"/>
  <c r="B213" i="157"/>
  <c r="D213" i="157"/>
  <c r="B19" i="157"/>
  <c r="D19" i="157"/>
  <c r="B209" i="157"/>
  <c r="D209" i="157"/>
  <c r="B25" i="157"/>
  <c r="D25" i="157"/>
  <c r="B203" i="157"/>
  <c r="D203" i="157"/>
  <c r="B197" i="157"/>
  <c r="D197" i="157"/>
  <c r="B37" i="157"/>
  <c r="D37" i="157"/>
  <c r="B23" i="157"/>
  <c r="D23" i="157"/>
  <c r="B193" i="157"/>
  <c r="D193" i="157"/>
  <c r="B235" i="157"/>
  <c r="D235" i="157"/>
  <c r="B105" i="157"/>
  <c r="D105" i="157"/>
  <c r="B165" i="157"/>
  <c r="D165" i="157"/>
  <c r="B103" i="157"/>
  <c r="D103" i="157"/>
  <c r="B161" i="157"/>
  <c r="D161" i="157"/>
  <c r="B85" i="157"/>
  <c r="D85" i="157"/>
  <c r="B49" i="157"/>
  <c r="D49" i="157"/>
  <c r="B253" i="157"/>
  <c r="D253" i="157"/>
  <c r="B81" i="157"/>
  <c r="D81" i="157"/>
  <c r="B215" i="157"/>
  <c r="D215" i="157"/>
  <c r="B173" i="157"/>
  <c r="D173" i="157"/>
  <c r="B249" i="157"/>
  <c r="D249" i="157"/>
  <c r="B17" i="157"/>
  <c r="D17" i="157"/>
  <c r="B65" i="157"/>
  <c r="D65" i="157"/>
  <c r="B251" i="157"/>
  <c r="D251" i="157"/>
  <c r="B9" i="157"/>
  <c r="D9" i="157"/>
  <c r="B255" i="157"/>
  <c r="D255" i="157"/>
  <c r="B217" i="157"/>
  <c r="D217" i="157"/>
  <c r="B45" i="157"/>
  <c r="D45" i="157"/>
  <c r="B227" i="157"/>
  <c r="D227" i="157"/>
  <c r="B183" i="157"/>
  <c r="D183" i="157"/>
  <c r="B155" i="157"/>
  <c r="D155" i="157"/>
  <c r="B223" i="157"/>
  <c r="D223" i="157"/>
  <c r="B147" i="157"/>
  <c r="D147" i="157"/>
  <c r="B29" i="157"/>
  <c r="D29" i="157"/>
  <c r="B143" i="157"/>
  <c r="D143" i="157"/>
  <c r="B87" i="157"/>
  <c r="D87" i="157"/>
  <c r="B171" i="157"/>
  <c r="D171" i="157"/>
  <c r="B131" i="157"/>
  <c r="D131" i="157"/>
  <c r="B121" i="157"/>
  <c r="D121" i="157"/>
  <c r="B13" i="157"/>
  <c r="D13" i="157"/>
  <c r="B127" i="157"/>
  <c r="D127" i="157"/>
  <c r="B109" i="157"/>
  <c r="D109" i="157"/>
  <c r="B31" i="157"/>
  <c r="D31" i="157"/>
  <c r="C6" i="157"/>
  <c r="D6" i="157"/>
  <c r="G6" i="157"/>
  <c r="G7" i="157"/>
  <c r="G8" i="157"/>
  <c r="G9" i="157"/>
  <c r="G10" i="157"/>
  <c r="B7" i="158"/>
  <c r="C7" i="158"/>
  <c r="A8" i="158"/>
  <c r="G6" i="165"/>
  <c r="E10" i="165"/>
  <c r="B9" i="165"/>
  <c r="B142" i="157"/>
  <c r="D142" i="157"/>
  <c r="B166" i="157"/>
  <c r="D166" i="157"/>
  <c r="B146" i="157"/>
  <c r="D146" i="157"/>
  <c r="B170" i="157"/>
  <c r="D170" i="157"/>
  <c r="B174" i="157"/>
  <c r="D174" i="157"/>
  <c r="B60" i="157"/>
  <c r="D60" i="157"/>
  <c r="B178" i="157"/>
  <c r="D178" i="157"/>
  <c r="B164" i="157"/>
  <c r="D164" i="157"/>
  <c r="B72" i="157"/>
  <c r="D72" i="157"/>
  <c r="B28" i="157"/>
  <c r="D28" i="157"/>
  <c r="B76" i="157"/>
  <c r="D76" i="157"/>
  <c r="B196" i="157"/>
  <c r="D196" i="157"/>
  <c r="B80" i="157"/>
  <c r="D80" i="157"/>
  <c r="B104" i="157"/>
  <c r="D104" i="157"/>
  <c r="J14" i="157"/>
  <c r="B200" i="157"/>
  <c r="D200" i="157"/>
  <c r="H7" i="164"/>
  <c r="I6" i="164"/>
  <c r="J6" i="164"/>
  <c r="B132" i="157"/>
  <c r="D132" i="157"/>
  <c r="B148" i="157"/>
  <c r="D148" i="157"/>
  <c r="B56" i="157"/>
  <c r="D56" i="157"/>
  <c r="B52" i="157"/>
  <c r="D52" i="157"/>
  <c r="B246" i="157"/>
  <c r="D246" i="157"/>
  <c r="B118" i="157"/>
  <c r="D118" i="157"/>
  <c r="B184" i="157"/>
  <c r="D184" i="157"/>
  <c r="B250" i="157"/>
  <c r="D250" i="157"/>
  <c r="B122" i="157"/>
  <c r="D122" i="157"/>
  <c r="B188" i="157"/>
  <c r="D188" i="157"/>
  <c r="B254" i="157"/>
  <c r="D254" i="157"/>
  <c r="B126" i="157"/>
  <c r="D126" i="157"/>
  <c r="B192" i="157"/>
  <c r="D192" i="157"/>
  <c r="B64" i="157"/>
  <c r="D64" i="157"/>
  <c r="B130" i="157"/>
  <c r="D130" i="157"/>
  <c r="B34" i="157"/>
  <c r="D34" i="157"/>
  <c r="B30" i="157"/>
  <c r="D30" i="157"/>
  <c r="B26" i="157"/>
  <c r="D26" i="157"/>
  <c r="B22" i="157"/>
  <c r="D22" i="157"/>
  <c r="B68" i="157"/>
  <c r="D68" i="157"/>
  <c r="B230" i="157"/>
  <c r="D230" i="157"/>
  <c r="B102" i="157"/>
  <c r="D102" i="157"/>
  <c r="B168" i="157"/>
  <c r="D168" i="157"/>
  <c r="B234" i="157"/>
  <c r="D234" i="157"/>
  <c r="B106" i="157"/>
  <c r="D106" i="157"/>
  <c r="B172" i="157"/>
  <c r="D172" i="157"/>
  <c r="B238" i="157"/>
  <c r="D238" i="157"/>
  <c r="B110" i="157"/>
  <c r="D110" i="157"/>
  <c r="B176" i="157"/>
  <c r="D176" i="157"/>
  <c r="B242" i="157"/>
  <c r="D242" i="157"/>
  <c r="B114" i="157"/>
  <c r="D114" i="157"/>
  <c r="B50" i="157"/>
  <c r="D50" i="157"/>
  <c r="B46" i="157"/>
  <c r="D46" i="157"/>
  <c r="B42" i="157"/>
  <c r="D42" i="157"/>
  <c r="B38" i="157"/>
  <c r="D38" i="157"/>
  <c r="B244" i="157"/>
  <c r="D244" i="157"/>
  <c r="B214" i="157"/>
  <c r="D214" i="157"/>
  <c r="B86" i="157"/>
  <c r="D86" i="157"/>
  <c r="B152" i="157"/>
  <c r="D152" i="157"/>
  <c r="B218" i="157"/>
  <c r="D218" i="157"/>
  <c r="B90" i="157"/>
  <c r="D90" i="157"/>
  <c r="B156" i="157"/>
  <c r="D156" i="157"/>
  <c r="B222" i="157"/>
  <c r="D222" i="157"/>
  <c r="B94" i="157"/>
  <c r="D94" i="157"/>
  <c r="B160" i="157"/>
  <c r="D160" i="157"/>
  <c r="B226" i="157"/>
  <c r="D226" i="157"/>
  <c r="B98" i="157"/>
  <c r="D98" i="157"/>
  <c r="B32" i="157"/>
  <c r="D32" i="157"/>
  <c r="B62" i="157"/>
  <c r="D62" i="157"/>
  <c r="B58" i="157"/>
  <c r="D58" i="157"/>
  <c r="B54" i="157"/>
  <c r="D54" i="157"/>
  <c r="B228" i="157"/>
  <c r="D228" i="157"/>
  <c r="B198" i="157"/>
  <c r="D198" i="157"/>
  <c r="B70" i="157"/>
  <c r="D70" i="157"/>
  <c r="B136" i="157"/>
  <c r="D136" i="157"/>
  <c r="B202" i="157"/>
  <c r="D202" i="157"/>
  <c r="B74" i="157"/>
  <c r="D74" i="157"/>
  <c r="B140" i="157"/>
  <c r="D140" i="157"/>
  <c r="B206" i="157"/>
  <c r="D206" i="157"/>
  <c r="B78" i="157"/>
  <c r="D78" i="157"/>
  <c r="B144" i="157"/>
  <c r="D144" i="157"/>
  <c r="B210" i="157"/>
  <c r="D210" i="157"/>
  <c r="B16" i="157"/>
  <c r="D16" i="157"/>
  <c r="B48" i="157"/>
  <c r="D48" i="157"/>
  <c r="B82" i="157"/>
  <c r="D82" i="157"/>
  <c r="B84" i="157"/>
  <c r="D84" i="157"/>
  <c r="B12" i="157"/>
  <c r="D12" i="157"/>
  <c r="B212" i="157"/>
  <c r="D212" i="157"/>
  <c r="B182" i="157"/>
  <c r="D182" i="157"/>
  <c r="B248" i="157"/>
  <c r="D248" i="157"/>
  <c r="B120" i="157"/>
  <c r="D120" i="157"/>
  <c r="B186" i="157"/>
  <c r="D186" i="157"/>
  <c r="B252" i="157"/>
  <c r="D252" i="157"/>
  <c r="B124" i="157"/>
  <c r="D124" i="157"/>
  <c r="B190" i="157"/>
  <c r="D190" i="157"/>
  <c r="B256" i="157"/>
  <c r="D256" i="157"/>
  <c r="B128" i="157"/>
  <c r="D128" i="157"/>
  <c r="B194" i="157"/>
  <c r="D194" i="157"/>
  <c r="B116" i="157"/>
  <c r="D116" i="157"/>
  <c r="B44" i="157"/>
  <c r="D44" i="157"/>
  <c r="B24" i="157"/>
  <c r="D24" i="157"/>
  <c r="B20" i="157"/>
  <c r="D20" i="157"/>
  <c r="B180" i="157"/>
  <c r="D180" i="157"/>
  <c r="B150" i="157"/>
  <c r="D150" i="157"/>
  <c r="B216" i="157"/>
  <c r="D216" i="157"/>
  <c r="B88" i="157"/>
  <c r="D88" i="157"/>
  <c r="B154" i="157"/>
  <c r="D154" i="157"/>
  <c r="B220" i="157"/>
  <c r="D220" i="157"/>
  <c r="B92" i="157"/>
  <c r="D92" i="157"/>
  <c r="B158" i="157"/>
  <c r="D158" i="157"/>
  <c r="B224" i="157"/>
  <c r="D224" i="157"/>
  <c r="B96" i="157"/>
  <c r="D96" i="157"/>
  <c r="B162" i="157"/>
  <c r="D162" i="157"/>
  <c r="B14" i="157"/>
  <c r="D14" i="157"/>
  <c r="B18" i="157"/>
  <c r="D18" i="157"/>
  <c r="B208" i="157"/>
  <c r="D208" i="157"/>
  <c r="B232" i="157"/>
  <c r="D232" i="157"/>
  <c r="B236" i="157"/>
  <c r="D236" i="157"/>
  <c r="K12" i="157"/>
  <c r="J16" i="157"/>
  <c r="K13" i="157"/>
  <c r="I10" i="165"/>
  <c r="H6" i="165"/>
  <c r="H9" i="164"/>
  <c r="I7" i="164"/>
  <c r="J7" i="164"/>
  <c r="A9" i="158"/>
  <c r="B8" i="158"/>
  <c r="C8" i="158"/>
  <c r="G11" i="157"/>
  <c r="G12" i="157"/>
  <c r="G13" i="157"/>
  <c r="G14" i="157"/>
  <c r="G15" i="157"/>
  <c r="G16" i="157"/>
  <c r="G17" i="157"/>
  <c r="G18" i="157"/>
  <c r="G19" i="157"/>
  <c r="G20" i="157"/>
  <c r="G21" i="157"/>
  <c r="G22" i="157"/>
  <c r="G23" i="157"/>
  <c r="G24" i="157"/>
  <c r="G25" i="157"/>
  <c r="G26" i="157"/>
  <c r="G27" i="157"/>
  <c r="G28" i="157"/>
  <c r="G29" i="157"/>
  <c r="G30" i="157"/>
  <c r="G31" i="157"/>
  <c r="G32" i="157"/>
  <c r="G33" i="157"/>
  <c r="G34" i="157"/>
  <c r="G35" i="157"/>
  <c r="G36" i="157"/>
  <c r="G37" i="157"/>
  <c r="G38" i="157"/>
  <c r="G39" i="157"/>
  <c r="G40" i="157"/>
  <c r="G41" i="157"/>
  <c r="G42" i="157"/>
  <c r="G43" i="157"/>
  <c r="G44" i="157"/>
  <c r="G45" i="157"/>
  <c r="G46" i="157"/>
  <c r="G47" i="157"/>
  <c r="G48" i="157"/>
  <c r="G49" i="157"/>
  <c r="G50" i="157"/>
  <c r="G51" i="157"/>
  <c r="G52" i="157"/>
  <c r="G53" i="157"/>
  <c r="G54" i="157"/>
  <c r="G55" i="157"/>
  <c r="G56" i="157"/>
  <c r="G57" i="157"/>
  <c r="G58" i="157"/>
  <c r="G59" i="157"/>
  <c r="G60" i="157"/>
  <c r="G61" i="157"/>
  <c r="G62" i="157"/>
  <c r="G63" i="157"/>
  <c r="G64" i="157"/>
  <c r="G65" i="157"/>
  <c r="G66" i="157"/>
  <c r="G67" i="157"/>
  <c r="G68" i="157"/>
  <c r="G69" i="157"/>
  <c r="G70" i="157"/>
  <c r="G71" i="157"/>
  <c r="G72" i="157"/>
  <c r="G73" i="157"/>
  <c r="G74" i="157"/>
  <c r="G75" i="157"/>
  <c r="G76" i="157"/>
  <c r="G77" i="157"/>
  <c r="G78" i="157"/>
  <c r="G79" i="157"/>
  <c r="G80" i="157"/>
  <c r="G81" i="157"/>
  <c r="G82" i="157"/>
  <c r="G83" i="157"/>
  <c r="G84" i="157"/>
  <c r="G85" i="157"/>
  <c r="G86" i="157"/>
  <c r="G87" i="157"/>
  <c r="G88" i="157"/>
  <c r="G89" i="157"/>
  <c r="G90" i="157"/>
  <c r="G91" i="157"/>
  <c r="G92" i="157"/>
  <c r="G93" i="157"/>
  <c r="G94" i="157"/>
  <c r="G95" i="157"/>
  <c r="G96" i="157"/>
  <c r="G97" i="157"/>
  <c r="G98" i="157"/>
  <c r="G99" i="157"/>
  <c r="G100" i="157"/>
  <c r="G101" i="157"/>
  <c r="G102" i="157"/>
  <c r="G103" i="157"/>
  <c r="G104" i="157"/>
  <c r="G105" i="157"/>
  <c r="G106" i="157"/>
  <c r="G107" i="157"/>
  <c r="G108" i="157"/>
  <c r="G109" i="157"/>
  <c r="G110" i="157"/>
  <c r="G111" i="157"/>
  <c r="G112" i="157"/>
  <c r="G113" i="157"/>
  <c r="G114" i="157"/>
  <c r="G115" i="157"/>
  <c r="G116" i="157"/>
  <c r="G117" i="157"/>
  <c r="G118" i="157"/>
  <c r="G119" i="157"/>
  <c r="G120" i="157"/>
  <c r="G121" i="157"/>
  <c r="G122" i="157"/>
  <c r="G123" i="157"/>
  <c r="G124" i="157"/>
  <c r="G125" i="157"/>
  <c r="G126" i="157"/>
  <c r="G127" i="157"/>
  <c r="G128" i="157"/>
  <c r="G129" i="157"/>
  <c r="G130" i="157"/>
  <c r="G131" i="157"/>
  <c r="G132" i="157"/>
  <c r="G133" i="157"/>
  <c r="G134" i="157"/>
  <c r="G135" i="157"/>
  <c r="G136" i="157"/>
  <c r="G137" i="157"/>
  <c r="G138" i="157"/>
  <c r="G139" i="157"/>
  <c r="G140" i="157"/>
  <c r="G141" i="157"/>
  <c r="G142" i="157"/>
  <c r="G143" i="157"/>
  <c r="G144" i="157"/>
  <c r="G145" i="157"/>
  <c r="G146" i="157"/>
  <c r="G147" i="157"/>
  <c r="G148" i="157"/>
  <c r="G149" i="157"/>
  <c r="G150" i="157"/>
  <c r="G151" i="157"/>
  <c r="G152" i="157"/>
  <c r="G153" i="157"/>
  <c r="G154" i="157"/>
  <c r="G155" i="157"/>
  <c r="G156" i="157"/>
  <c r="G157" i="157"/>
  <c r="G158" i="157"/>
  <c r="G159" i="157"/>
  <c r="G160" i="157"/>
  <c r="G161" i="157"/>
  <c r="G162" i="157"/>
  <c r="G163" i="157"/>
  <c r="G164" i="157"/>
  <c r="G165" i="157"/>
  <c r="G166" i="157"/>
  <c r="G167" i="157"/>
  <c r="G168" i="157"/>
  <c r="G169" i="157"/>
  <c r="G170" i="157"/>
  <c r="G171" i="157"/>
  <c r="G172" i="157"/>
  <c r="G173" i="157"/>
  <c r="G174" i="157"/>
  <c r="G175" i="157"/>
  <c r="G176" i="157"/>
  <c r="G177" i="157"/>
  <c r="G178" i="157"/>
  <c r="G179" i="157"/>
  <c r="G180" i="157"/>
  <c r="G181" i="157"/>
  <c r="G182" i="157"/>
  <c r="G183" i="157"/>
  <c r="G184" i="157"/>
  <c r="G185" i="157"/>
  <c r="G186" i="157"/>
  <c r="G187" i="157"/>
  <c r="G188" i="157"/>
  <c r="G189" i="157"/>
  <c r="G190" i="157"/>
  <c r="G191" i="157"/>
  <c r="G192" i="157"/>
  <c r="G193" i="157"/>
  <c r="G194" i="157"/>
  <c r="G195" i="157"/>
  <c r="G196" i="157"/>
  <c r="G197" i="157"/>
  <c r="G198" i="157"/>
  <c r="G199" i="157"/>
  <c r="G200" i="157"/>
  <c r="G201" i="157"/>
  <c r="G202" i="157"/>
  <c r="G203" i="157"/>
  <c r="G204" i="157"/>
  <c r="G205" i="157"/>
  <c r="G206" i="157"/>
  <c r="G207" i="157"/>
  <c r="G208" i="157"/>
  <c r="G209" i="157"/>
  <c r="G210" i="157"/>
  <c r="G211" i="157"/>
  <c r="G212" i="157"/>
  <c r="G213" i="157"/>
  <c r="G214" i="157"/>
  <c r="G215" i="157"/>
  <c r="G216" i="157"/>
  <c r="G217" i="157"/>
  <c r="G218" i="157"/>
  <c r="G219" i="157"/>
  <c r="G220" i="157"/>
  <c r="G221" i="157"/>
  <c r="G222" i="157"/>
  <c r="G223" i="157"/>
  <c r="G224" i="157"/>
  <c r="G225" i="157"/>
  <c r="G226" i="157"/>
  <c r="G227" i="157"/>
  <c r="G228" i="157"/>
  <c r="G229" i="157"/>
  <c r="G230" i="157"/>
  <c r="G231" i="157"/>
  <c r="G232" i="157"/>
  <c r="G233" i="157"/>
  <c r="G234" i="157"/>
  <c r="G235" i="157"/>
  <c r="G236" i="157"/>
  <c r="G237" i="157"/>
  <c r="G238" i="157"/>
  <c r="G239" i="157"/>
  <c r="G240" i="157"/>
  <c r="G241" i="157"/>
  <c r="G242" i="157"/>
  <c r="G243" i="157"/>
  <c r="G244" i="157"/>
  <c r="G245" i="157"/>
  <c r="G246" i="157"/>
  <c r="G247" i="157"/>
  <c r="G248" i="157"/>
  <c r="G249" i="157"/>
  <c r="G250" i="157"/>
  <c r="G251" i="157"/>
  <c r="G252" i="157"/>
  <c r="G253" i="157"/>
  <c r="G254" i="157"/>
  <c r="G255" i="157"/>
  <c r="G256" i="157"/>
  <c r="G257" i="157"/>
  <c r="K8" i="157"/>
  <c r="E6" i="157"/>
  <c r="F6" i="157"/>
  <c r="C7" i="157"/>
  <c r="C8" i="157"/>
  <c r="E7" i="157"/>
  <c r="F7" i="157"/>
  <c r="K14" i="157"/>
  <c r="K16" i="157"/>
  <c r="A10" i="158"/>
  <c r="B9" i="158"/>
  <c r="C9" i="158"/>
  <c r="H7" i="165"/>
  <c r="I6" i="165"/>
  <c r="A11" i="158"/>
  <c r="B10" i="158"/>
  <c r="C10" i="158"/>
  <c r="C9" i="157"/>
  <c r="E8" i="157"/>
  <c r="F8" i="157"/>
  <c r="I9" i="165"/>
  <c r="I7" i="165"/>
  <c r="C10" i="157"/>
  <c r="E9" i="157"/>
  <c r="F9" i="157"/>
  <c r="A12" i="158"/>
  <c r="B11" i="158"/>
  <c r="C11" i="158"/>
  <c r="E10" i="157"/>
  <c r="F10" i="157"/>
  <c r="C11" i="157"/>
  <c r="A13" i="158"/>
  <c r="B12" i="158"/>
  <c r="C12" i="158"/>
  <c r="C12" i="157"/>
  <c r="E11" i="157"/>
  <c r="F11" i="157"/>
  <c r="A14" i="158"/>
  <c r="B13" i="158"/>
  <c r="C13" i="158"/>
  <c r="B14" i="158"/>
  <c r="C14" i="158"/>
  <c r="A15" i="158"/>
  <c r="E12" i="157"/>
  <c r="F12" i="157"/>
  <c r="C13" i="157"/>
  <c r="C14" i="157"/>
  <c r="E13" i="157"/>
  <c r="F13" i="157"/>
  <c r="A16" i="158"/>
  <c r="B15" i="158"/>
  <c r="C15" i="158"/>
  <c r="A17" i="158"/>
  <c r="B16" i="158"/>
  <c r="C16" i="158"/>
  <c r="C15" i="157"/>
  <c r="E14" i="157"/>
  <c r="F14" i="157"/>
  <c r="E15" i="157"/>
  <c r="F15" i="157"/>
  <c r="C16" i="157"/>
  <c r="A18" i="158"/>
  <c r="B18" i="158"/>
  <c r="C18" i="158"/>
  <c r="B17" i="158"/>
  <c r="C17" i="158"/>
  <c r="C17" i="157"/>
  <c r="E16" i="157"/>
  <c r="F16" i="157"/>
  <c r="C18" i="157"/>
  <c r="E17" i="157"/>
  <c r="F17" i="157"/>
  <c r="E18" i="157"/>
  <c r="F18" i="157"/>
  <c r="C19" i="157"/>
  <c r="E19" i="157"/>
  <c r="F19" i="157"/>
  <c r="C20" i="157"/>
  <c r="C21" i="157"/>
  <c r="E20" i="157"/>
  <c r="F20" i="157"/>
  <c r="C22" i="157"/>
  <c r="E21" i="157"/>
  <c r="F21" i="157"/>
  <c r="E22" i="157"/>
  <c r="F22" i="157"/>
  <c r="C23" i="157"/>
  <c r="C24" i="157"/>
  <c r="E23" i="157"/>
  <c r="F23" i="157"/>
  <c r="C25" i="157"/>
  <c r="E24" i="157"/>
  <c r="F24" i="157"/>
  <c r="C26" i="157"/>
  <c r="E25" i="157"/>
  <c r="F25" i="157"/>
  <c r="C27" i="157"/>
  <c r="E26" i="157"/>
  <c r="F26" i="157"/>
  <c r="E27" i="157"/>
  <c r="F27" i="157"/>
  <c r="C28" i="157"/>
  <c r="C29" i="157"/>
  <c r="E28" i="157"/>
  <c r="F28" i="157"/>
  <c r="E29" i="157"/>
  <c r="F29" i="157"/>
  <c r="C30" i="157"/>
  <c r="C31" i="157"/>
  <c r="E30" i="157"/>
  <c r="F30" i="157"/>
  <c r="C32" i="157"/>
  <c r="E31" i="157"/>
  <c r="F31" i="157"/>
  <c r="E32" i="157"/>
  <c r="F32" i="157"/>
  <c r="C33" i="157"/>
  <c r="C34" i="157"/>
  <c r="E33" i="157"/>
  <c r="F33" i="157"/>
  <c r="C35" i="157"/>
  <c r="E34" i="157"/>
  <c r="F34" i="157"/>
  <c r="E35" i="157"/>
  <c r="F35" i="157"/>
  <c r="C36" i="157"/>
  <c r="C37" i="157"/>
  <c r="E36" i="157"/>
  <c r="F36" i="157"/>
  <c r="E37" i="157"/>
  <c r="F37" i="157"/>
  <c r="C38" i="157"/>
  <c r="E38" i="157"/>
  <c r="F38" i="157"/>
  <c r="C39" i="157"/>
  <c r="C40" i="157"/>
  <c r="E39" i="157"/>
  <c r="F39" i="157"/>
  <c r="C41" i="157"/>
  <c r="E40" i="157"/>
  <c r="F40" i="157"/>
  <c r="C42" i="157"/>
  <c r="E41" i="157"/>
  <c r="F41" i="157"/>
  <c r="C43" i="157"/>
  <c r="E42" i="157"/>
  <c r="F42" i="157"/>
  <c r="E43" i="157"/>
  <c r="F43" i="157"/>
  <c r="C44" i="157"/>
  <c r="C45" i="157"/>
  <c r="E44" i="157"/>
  <c r="F44" i="157"/>
  <c r="E45" i="157"/>
  <c r="F45" i="157"/>
  <c r="C46" i="157"/>
  <c r="C47" i="157"/>
  <c r="E46" i="157"/>
  <c r="F46" i="157"/>
  <c r="C48" i="157"/>
  <c r="E47" i="157"/>
  <c r="F47" i="157"/>
  <c r="E48" i="157"/>
  <c r="F48" i="157"/>
  <c r="C49" i="157"/>
  <c r="C50" i="157"/>
  <c r="E49" i="157"/>
  <c r="F49" i="157"/>
  <c r="C51" i="157"/>
  <c r="E50" i="157"/>
  <c r="F50" i="157"/>
  <c r="C52" i="157"/>
  <c r="E51" i="157"/>
  <c r="F51" i="157"/>
  <c r="E52" i="157"/>
  <c r="F52" i="157"/>
  <c r="C53" i="157"/>
  <c r="C54" i="157"/>
  <c r="E53" i="157"/>
  <c r="F53" i="157"/>
  <c r="E54" i="157"/>
  <c r="F54" i="157"/>
  <c r="C55" i="157"/>
  <c r="C56" i="157"/>
  <c r="E55" i="157"/>
  <c r="F55" i="157"/>
  <c r="C57" i="157"/>
  <c r="E56" i="157"/>
  <c r="F56" i="157"/>
  <c r="C58" i="157"/>
  <c r="E57" i="157"/>
  <c r="F57" i="157"/>
  <c r="E58" i="157"/>
  <c r="F58" i="157"/>
  <c r="C59" i="157"/>
  <c r="E59" i="157"/>
  <c r="F59" i="157"/>
  <c r="C60" i="157"/>
  <c r="E60" i="157"/>
  <c r="F60" i="157"/>
  <c r="C61" i="157"/>
  <c r="E61" i="157"/>
  <c r="F61" i="157"/>
  <c r="C62" i="157"/>
  <c r="C63" i="157"/>
  <c r="E62" i="157"/>
  <c r="F62" i="157"/>
  <c r="C64" i="157"/>
  <c r="E63" i="157"/>
  <c r="F63" i="157"/>
  <c r="C65" i="157"/>
  <c r="E64" i="157"/>
  <c r="F64" i="157"/>
  <c r="E65" i="157"/>
  <c r="F65" i="157"/>
  <c r="C66" i="157"/>
  <c r="C67" i="157"/>
  <c r="E66" i="157"/>
  <c r="F66" i="157"/>
  <c r="E67" i="157"/>
  <c r="F67" i="157"/>
  <c r="C68" i="157"/>
  <c r="C69" i="157"/>
  <c r="E68" i="157"/>
  <c r="F68" i="157"/>
  <c r="E69" i="157"/>
  <c r="F69" i="157"/>
  <c r="C70" i="157"/>
  <c r="C71" i="157"/>
  <c r="E70" i="157"/>
  <c r="F70" i="157"/>
  <c r="C72" i="157"/>
  <c r="E71" i="157"/>
  <c r="F71" i="157"/>
  <c r="C73" i="157"/>
  <c r="E72" i="157"/>
  <c r="F72" i="157"/>
  <c r="C74" i="157"/>
  <c r="E73" i="157"/>
  <c r="F73" i="157"/>
  <c r="C75" i="157"/>
  <c r="E74" i="157"/>
  <c r="F74" i="157"/>
  <c r="C76" i="157"/>
  <c r="E75" i="157"/>
  <c r="F75" i="157"/>
  <c r="C77" i="157"/>
  <c r="E76" i="157"/>
  <c r="F76" i="157"/>
  <c r="C78" i="157"/>
  <c r="E77" i="157"/>
  <c r="F77" i="157"/>
  <c r="C79" i="157"/>
  <c r="E78" i="157"/>
  <c r="F78" i="157"/>
  <c r="C80" i="157"/>
  <c r="E79" i="157"/>
  <c r="F79" i="157"/>
  <c r="C81" i="157"/>
  <c r="E80" i="157"/>
  <c r="F80" i="157"/>
  <c r="E81" i="157"/>
  <c r="F81" i="157"/>
  <c r="C82" i="157"/>
  <c r="C83" i="157"/>
  <c r="E82" i="157"/>
  <c r="F82" i="157"/>
  <c r="E83" i="157"/>
  <c r="F83" i="157"/>
  <c r="C84" i="157"/>
  <c r="C85" i="157"/>
  <c r="E84" i="157"/>
  <c r="F84" i="157"/>
  <c r="E85" i="157"/>
  <c r="F85" i="157"/>
  <c r="C86" i="157"/>
  <c r="C87" i="157"/>
  <c r="E86" i="157"/>
  <c r="F86" i="157"/>
  <c r="C88" i="157"/>
  <c r="E87" i="157"/>
  <c r="F87" i="157"/>
  <c r="C89" i="157"/>
  <c r="E88" i="157"/>
  <c r="F88" i="157"/>
  <c r="C90" i="157"/>
  <c r="E89" i="157"/>
  <c r="F89" i="157"/>
  <c r="C91" i="157"/>
  <c r="E90" i="157"/>
  <c r="F90" i="157"/>
  <c r="C92" i="157"/>
  <c r="E91" i="157"/>
  <c r="F91" i="157"/>
  <c r="E92" i="157"/>
  <c r="F92" i="157"/>
  <c r="C93" i="157"/>
  <c r="C94" i="157"/>
  <c r="E93" i="157"/>
  <c r="F93" i="157"/>
  <c r="C95" i="157"/>
  <c r="E94" i="157"/>
  <c r="F94" i="157"/>
  <c r="C96" i="157"/>
  <c r="E95" i="157"/>
  <c r="F95" i="157"/>
  <c r="C97" i="157"/>
  <c r="E96" i="157"/>
  <c r="F96" i="157"/>
  <c r="E97" i="157"/>
  <c r="F97" i="157"/>
  <c r="C98" i="157"/>
  <c r="C99" i="157"/>
  <c r="E98" i="157"/>
  <c r="F98" i="157"/>
  <c r="E99" i="157"/>
  <c r="F99" i="157"/>
  <c r="C100" i="157"/>
  <c r="C101" i="157"/>
  <c r="E100" i="157"/>
  <c r="F100" i="157"/>
  <c r="E101" i="157"/>
  <c r="F101" i="157"/>
  <c r="C102" i="157"/>
  <c r="C103" i="157"/>
  <c r="E102" i="157"/>
  <c r="F102" i="157"/>
  <c r="C104" i="157"/>
  <c r="E103" i="157"/>
  <c r="F103" i="157"/>
  <c r="C105" i="157"/>
  <c r="E104" i="157"/>
  <c r="F104" i="157"/>
  <c r="C106" i="157"/>
  <c r="E105" i="157"/>
  <c r="F105" i="157"/>
  <c r="C107" i="157"/>
  <c r="E106" i="157"/>
  <c r="F106" i="157"/>
  <c r="C108" i="157"/>
  <c r="E107" i="157"/>
  <c r="F107" i="157"/>
  <c r="C109" i="157"/>
  <c r="E108" i="157"/>
  <c r="F108" i="157"/>
  <c r="C110" i="157"/>
  <c r="E109" i="157"/>
  <c r="F109" i="157"/>
  <c r="C111" i="157"/>
  <c r="E110" i="157"/>
  <c r="F110" i="157"/>
  <c r="C112" i="157"/>
  <c r="E111" i="157"/>
  <c r="F111" i="157"/>
  <c r="C113" i="157"/>
  <c r="E112" i="157"/>
  <c r="F112" i="157"/>
  <c r="E113" i="157"/>
  <c r="F113" i="157"/>
  <c r="C114" i="157"/>
  <c r="C115" i="157"/>
  <c r="E114" i="157"/>
  <c r="F114" i="157"/>
  <c r="E115" i="157"/>
  <c r="F115" i="157"/>
  <c r="C116" i="157"/>
  <c r="C117" i="157"/>
  <c r="E116" i="157"/>
  <c r="F116" i="157"/>
  <c r="E117" i="157"/>
  <c r="F117" i="157"/>
  <c r="C118" i="157"/>
  <c r="C119" i="157"/>
  <c r="E118" i="157"/>
  <c r="F118" i="157"/>
  <c r="C120" i="157"/>
  <c r="E119" i="157"/>
  <c r="F119" i="157"/>
  <c r="C121" i="157"/>
  <c r="E120" i="157"/>
  <c r="F120" i="157"/>
  <c r="C122" i="157"/>
  <c r="E121" i="157"/>
  <c r="F121" i="157"/>
  <c r="C123" i="157"/>
  <c r="E122" i="157"/>
  <c r="F122" i="157"/>
  <c r="C124" i="157"/>
  <c r="E123" i="157"/>
  <c r="F123" i="157"/>
  <c r="E124" i="157"/>
  <c r="F124" i="157"/>
  <c r="C125" i="157"/>
  <c r="C126" i="157"/>
  <c r="E125" i="157"/>
  <c r="F125" i="157"/>
  <c r="C127" i="157"/>
  <c r="E126" i="157"/>
  <c r="F126" i="157"/>
  <c r="C128" i="157"/>
  <c r="E127" i="157"/>
  <c r="F127" i="157"/>
  <c r="C129" i="157"/>
  <c r="E128" i="157"/>
  <c r="F128" i="157"/>
  <c r="E129" i="157"/>
  <c r="F129" i="157"/>
  <c r="C130" i="157"/>
  <c r="C131" i="157"/>
  <c r="E130" i="157"/>
  <c r="F130" i="157"/>
  <c r="E131" i="157"/>
  <c r="F131" i="157"/>
  <c r="C132" i="157"/>
  <c r="C133" i="157"/>
  <c r="E132" i="157"/>
  <c r="F132" i="157"/>
  <c r="E133" i="157"/>
  <c r="F133" i="157"/>
  <c r="C134" i="157"/>
  <c r="C135" i="157"/>
  <c r="E134" i="157"/>
  <c r="F134" i="157"/>
  <c r="C136" i="157"/>
  <c r="E135" i="157"/>
  <c r="F135" i="157"/>
  <c r="C137" i="157"/>
  <c r="E136" i="157"/>
  <c r="F136" i="157"/>
  <c r="C138" i="157"/>
  <c r="E137" i="157"/>
  <c r="F137" i="157"/>
  <c r="C139" i="157"/>
  <c r="E138" i="157"/>
  <c r="F138" i="157"/>
  <c r="C140" i="157"/>
  <c r="E139" i="157"/>
  <c r="F139" i="157"/>
  <c r="E140" i="157"/>
  <c r="F140" i="157"/>
  <c r="C141" i="157"/>
  <c r="C142" i="157"/>
  <c r="E141" i="157"/>
  <c r="F141" i="157"/>
  <c r="C143" i="157"/>
  <c r="E142" i="157"/>
  <c r="F142" i="157"/>
  <c r="C144" i="157"/>
  <c r="E143" i="157"/>
  <c r="F143" i="157"/>
  <c r="C145" i="157"/>
  <c r="E144" i="157"/>
  <c r="F144" i="157"/>
  <c r="E145" i="157"/>
  <c r="F145" i="157"/>
  <c r="C146" i="157"/>
  <c r="C147" i="157"/>
  <c r="E146" i="157"/>
  <c r="F146" i="157"/>
  <c r="E147" i="157"/>
  <c r="F147" i="157"/>
  <c r="C148" i="157"/>
  <c r="C149" i="157"/>
  <c r="E148" i="157"/>
  <c r="F148" i="157"/>
  <c r="E149" i="157"/>
  <c r="F149" i="157"/>
  <c r="C150" i="157"/>
  <c r="C151" i="157"/>
  <c r="E150" i="157"/>
  <c r="F150" i="157"/>
  <c r="C152" i="157"/>
  <c r="E151" i="157"/>
  <c r="F151" i="157"/>
  <c r="C153" i="157"/>
  <c r="E152" i="157"/>
  <c r="F152" i="157"/>
  <c r="C154" i="157"/>
  <c r="E153" i="157"/>
  <c r="F153" i="157"/>
  <c r="C155" i="157"/>
  <c r="E154" i="157"/>
  <c r="F154" i="157"/>
  <c r="C156" i="157"/>
  <c r="E155" i="157"/>
  <c r="F155" i="157"/>
  <c r="E156" i="157"/>
  <c r="F156" i="157"/>
  <c r="C157" i="157"/>
  <c r="C158" i="157"/>
  <c r="E157" i="157"/>
  <c r="F157" i="157"/>
  <c r="C159" i="157"/>
  <c r="E158" i="157"/>
  <c r="F158" i="157"/>
  <c r="C160" i="157"/>
  <c r="E159" i="157"/>
  <c r="F159" i="157"/>
  <c r="C161" i="157"/>
  <c r="E160" i="157"/>
  <c r="F160" i="157"/>
  <c r="E161" i="157"/>
  <c r="F161" i="157"/>
  <c r="C162" i="157"/>
  <c r="C163" i="157"/>
  <c r="E162" i="157"/>
  <c r="F162" i="157"/>
  <c r="E163" i="157"/>
  <c r="F163" i="157"/>
  <c r="C164" i="157"/>
  <c r="C165" i="157"/>
  <c r="E164" i="157"/>
  <c r="F164" i="157"/>
  <c r="C166" i="157"/>
  <c r="E165" i="157"/>
  <c r="F165" i="157"/>
  <c r="C167" i="157"/>
  <c r="E166" i="157"/>
  <c r="F166" i="157"/>
  <c r="C168" i="157"/>
  <c r="E167" i="157"/>
  <c r="F167" i="157"/>
  <c r="E168" i="157"/>
  <c r="F168" i="157"/>
  <c r="C169" i="157"/>
  <c r="C170" i="157"/>
  <c r="E169" i="157"/>
  <c r="F169" i="157"/>
  <c r="C171" i="157"/>
  <c r="E170" i="157"/>
  <c r="F170" i="157"/>
  <c r="C172" i="157"/>
  <c r="E171" i="157"/>
  <c r="F171" i="157"/>
  <c r="E172" i="157"/>
  <c r="F172" i="157"/>
  <c r="C173" i="157"/>
  <c r="C174" i="157"/>
  <c r="E173" i="157"/>
  <c r="F173" i="157"/>
  <c r="C175" i="157"/>
  <c r="E174" i="157"/>
  <c r="F174" i="157"/>
  <c r="C176" i="157"/>
  <c r="E175" i="157"/>
  <c r="F175" i="157"/>
  <c r="C177" i="157"/>
  <c r="E176" i="157"/>
  <c r="F176" i="157"/>
  <c r="E177" i="157"/>
  <c r="F177" i="157"/>
  <c r="C178" i="157"/>
  <c r="C179" i="157"/>
  <c r="E178" i="157"/>
  <c r="F178" i="157"/>
  <c r="E179" i="157"/>
  <c r="F179" i="157"/>
  <c r="C180" i="157"/>
  <c r="C181" i="157"/>
  <c r="E180" i="157"/>
  <c r="F180" i="157"/>
  <c r="C182" i="157"/>
  <c r="E181" i="157"/>
  <c r="F181" i="157"/>
  <c r="C183" i="157"/>
  <c r="E182" i="157"/>
  <c r="F182" i="157"/>
  <c r="C184" i="157"/>
  <c r="E183" i="157"/>
  <c r="F183" i="157"/>
  <c r="E184" i="157"/>
  <c r="F184" i="157"/>
  <c r="C185" i="157"/>
  <c r="C186" i="157"/>
  <c r="E185" i="157"/>
  <c r="F185" i="157"/>
  <c r="C187" i="157"/>
  <c r="E186" i="157"/>
  <c r="F186" i="157"/>
  <c r="C188" i="157"/>
  <c r="E187" i="157"/>
  <c r="F187" i="157"/>
  <c r="C189" i="157"/>
  <c r="E188" i="157"/>
  <c r="F188" i="157"/>
  <c r="C190" i="157"/>
  <c r="E189" i="157"/>
  <c r="F189" i="157"/>
  <c r="C191" i="157"/>
  <c r="E190" i="157"/>
  <c r="F190" i="157"/>
  <c r="C192" i="157"/>
  <c r="E191" i="157"/>
  <c r="F191" i="157"/>
  <c r="C193" i="157"/>
  <c r="E192" i="157"/>
  <c r="F192" i="157"/>
  <c r="E193" i="157"/>
  <c r="F193" i="157"/>
  <c r="C194" i="157"/>
  <c r="C195" i="157"/>
  <c r="E194" i="157"/>
  <c r="F194" i="157"/>
  <c r="E195" i="157"/>
  <c r="F195" i="157"/>
  <c r="C196" i="157"/>
  <c r="C197" i="157"/>
  <c r="E196" i="157"/>
  <c r="F196" i="157"/>
  <c r="C198" i="157"/>
  <c r="E197" i="157"/>
  <c r="F197" i="157"/>
  <c r="C199" i="157"/>
  <c r="E198" i="157"/>
  <c r="F198" i="157"/>
  <c r="C200" i="157"/>
  <c r="E199" i="157"/>
  <c r="F199" i="157"/>
  <c r="E200" i="157"/>
  <c r="F200" i="157"/>
  <c r="C201" i="157"/>
  <c r="C202" i="157"/>
  <c r="E201" i="157"/>
  <c r="F201" i="157"/>
  <c r="C203" i="157"/>
  <c r="E202" i="157"/>
  <c r="F202" i="157"/>
  <c r="C204" i="157"/>
  <c r="E203" i="157"/>
  <c r="F203" i="157"/>
  <c r="E204" i="157"/>
  <c r="F204" i="157"/>
  <c r="C205" i="157"/>
  <c r="C206" i="157"/>
  <c r="E205" i="157"/>
  <c r="F205" i="157"/>
  <c r="C207" i="157"/>
  <c r="E206" i="157"/>
  <c r="F206" i="157"/>
  <c r="C208" i="157"/>
  <c r="E207" i="157"/>
  <c r="F207" i="157"/>
  <c r="C209" i="157"/>
  <c r="E208" i="157"/>
  <c r="F208" i="157"/>
  <c r="E209" i="157"/>
  <c r="F209" i="157"/>
  <c r="C210" i="157"/>
  <c r="C211" i="157"/>
  <c r="E210" i="157"/>
  <c r="F210" i="157"/>
  <c r="E211" i="157"/>
  <c r="F211" i="157"/>
  <c r="C212" i="157"/>
  <c r="C213" i="157"/>
  <c r="E212" i="157"/>
  <c r="F212" i="157"/>
  <c r="C214" i="157"/>
  <c r="E213" i="157"/>
  <c r="F213" i="157"/>
  <c r="C215" i="157"/>
  <c r="E214" i="157"/>
  <c r="F214" i="157"/>
  <c r="C216" i="157"/>
  <c r="E215" i="157"/>
  <c r="F215" i="157"/>
  <c r="E216" i="157"/>
  <c r="F216" i="157"/>
  <c r="C217" i="157"/>
  <c r="C218" i="157"/>
  <c r="E217" i="157"/>
  <c r="F217" i="157"/>
  <c r="C219" i="157"/>
  <c r="E218" i="157"/>
  <c r="F218" i="157"/>
  <c r="C220" i="157"/>
  <c r="E219" i="157"/>
  <c r="F219" i="157"/>
  <c r="C221" i="157"/>
  <c r="E220" i="157"/>
  <c r="F220" i="157"/>
  <c r="C222" i="157"/>
  <c r="E221" i="157"/>
  <c r="F221" i="157"/>
  <c r="C223" i="157"/>
  <c r="E222" i="157"/>
  <c r="F222" i="157"/>
  <c r="C224" i="157"/>
  <c r="E223" i="157"/>
  <c r="F223" i="157"/>
  <c r="C225" i="157"/>
  <c r="E224" i="157"/>
  <c r="F224" i="157"/>
  <c r="E225" i="157"/>
  <c r="F225" i="157"/>
  <c r="C226" i="157"/>
  <c r="C227" i="157"/>
  <c r="E226" i="157"/>
  <c r="F226" i="157"/>
  <c r="E227" i="157"/>
  <c r="F227" i="157"/>
  <c r="C228" i="157"/>
  <c r="C229" i="157"/>
  <c r="E228" i="157"/>
  <c r="F228" i="157"/>
  <c r="C230" i="157"/>
  <c r="E229" i="157"/>
  <c r="F229" i="157"/>
  <c r="C231" i="157"/>
  <c r="E230" i="157"/>
  <c r="F230" i="157"/>
  <c r="C232" i="157"/>
  <c r="E231" i="157"/>
  <c r="F231" i="157"/>
  <c r="E232" i="157"/>
  <c r="F232" i="157"/>
  <c r="C233" i="157"/>
  <c r="C234" i="157"/>
  <c r="E233" i="157"/>
  <c r="F233" i="157"/>
  <c r="C235" i="157"/>
  <c r="E234" i="157"/>
  <c r="F234" i="157"/>
  <c r="C236" i="157"/>
  <c r="E235" i="157"/>
  <c r="F235" i="157"/>
  <c r="E236" i="157"/>
  <c r="F236" i="157"/>
  <c r="C237" i="157"/>
  <c r="C238" i="157"/>
  <c r="E237" i="157"/>
  <c r="F237" i="157"/>
  <c r="C239" i="157"/>
  <c r="E238" i="157"/>
  <c r="F238" i="157"/>
  <c r="C240" i="157"/>
  <c r="E239" i="157"/>
  <c r="F239" i="157"/>
  <c r="C241" i="157"/>
  <c r="E240" i="157"/>
  <c r="F240" i="157"/>
  <c r="E241" i="157"/>
  <c r="F241" i="157"/>
  <c r="C242" i="157"/>
  <c r="C243" i="157"/>
  <c r="E242" i="157"/>
  <c r="F242" i="157"/>
  <c r="E243" i="157"/>
  <c r="F243" i="157"/>
  <c r="C244" i="157"/>
  <c r="C245" i="157"/>
  <c r="E244" i="157"/>
  <c r="F244" i="157"/>
  <c r="C246" i="157"/>
  <c r="E245" i="157"/>
  <c r="F245" i="157"/>
  <c r="C247" i="157"/>
  <c r="E246" i="157"/>
  <c r="F246" i="157"/>
  <c r="C248" i="157"/>
  <c r="E247" i="157"/>
  <c r="F247" i="157"/>
  <c r="E248" i="157"/>
  <c r="F248" i="157"/>
  <c r="C249" i="157"/>
  <c r="C250" i="157"/>
  <c r="E249" i="157"/>
  <c r="F249" i="157"/>
  <c r="C251" i="157"/>
  <c r="E250" i="157"/>
  <c r="F250" i="157"/>
  <c r="C252" i="157"/>
  <c r="E251" i="157"/>
  <c r="F251" i="157"/>
  <c r="E252" i="157"/>
  <c r="F252" i="157"/>
  <c r="C253" i="157"/>
  <c r="C254" i="157"/>
  <c r="E253" i="157"/>
  <c r="F253" i="157"/>
  <c r="C255" i="157"/>
  <c r="E254" i="157"/>
  <c r="F254" i="157"/>
  <c r="C256" i="157"/>
  <c r="E255" i="157"/>
  <c r="F255" i="157"/>
  <c r="C257" i="157"/>
  <c r="E256" i="157"/>
  <c r="F256" i="157"/>
  <c r="K5" i="157"/>
  <c r="E257" i="157"/>
  <c r="F257" i="157"/>
  <c r="K7" i="15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 Bob</author>
    <author>Robert E. Whaley</author>
  </authors>
  <commentList>
    <comment ref="J2" authorId="0" shapeId="0" xr:uid="{39C5AFC7-A759-4DDA-BE95-7DBB947015CF}">
      <text>
        <r>
          <rPr>
            <b/>
            <sz val="9"/>
            <color indexed="81"/>
            <rFont val="Tahoma"/>
            <family val="2"/>
          </rPr>
          <t>Dr Bob:</t>
        </r>
        <r>
          <rPr>
            <sz val="9"/>
            <color indexed="81"/>
            <rFont val="Tahoma"/>
            <family val="2"/>
          </rPr>
          <t xml:space="preserve">
Can be changed.</t>
        </r>
      </text>
    </comment>
    <comment ref="B6" authorId="0" shapeId="0" xr:uid="{CFF9C357-7CEA-4A10-B8C3-23D25654C676}">
      <text>
        <r>
          <rPr>
            <b/>
            <sz val="9"/>
            <color indexed="81"/>
            <rFont val="Tahoma"/>
            <family val="2"/>
          </rPr>
          <t>Dr Bob:</t>
        </r>
        <r>
          <rPr>
            <sz val="9"/>
            <color indexed="81"/>
            <rFont val="Tahoma"/>
            <family val="2"/>
          </rPr>
          <t xml:space="preserve">
Change this daily return to change all daily index returns.</t>
        </r>
      </text>
    </comment>
    <comment ref="B9" authorId="1" shapeId="0" xr:uid="{74AB3B58-9280-4789-A969-F6A51AB42350}">
      <text>
        <r>
          <rPr>
            <b/>
            <sz val="9"/>
            <color indexed="81"/>
            <rFont val="Tahoma"/>
            <family val="2"/>
          </rPr>
          <t>Robert E. Whaley:</t>
        </r>
        <r>
          <rPr>
            <sz val="9"/>
            <color indexed="81"/>
            <rFont val="Tahoma"/>
            <family val="2"/>
          </rPr>
          <t xml:space="preserve">
Note that there is no volatility to daily index returns.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 Bob</author>
    <author>Robert E. Whaley</author>
  </authors>
  <commentList>
    <comment ref="I2" authorId="0" shapeId="0" xr:uid="{88F5A7F5-600A-4F29-AEE9-369D5FCDA461}">
      <text>
        <r>
          <rPr>
            <b/>
            <sz val="9"/>
            <color indexed="81"/>
            <rFont val="Tahoma"/>
            <family val="2"/>
          </rPr>
          <t>Dr Bob:</t>
        </r>
        <r>
          <rPr>
            <sz val="9"/>
            <color indexed="81"/>
            <rFont val="Tahoma"/>
            <family val="2"/>
          </rPr>
          <t xml:space="preserve">
Can be changed.</t>
        </r>
      </text>
    </comment>
    <comment ref="B9" authorId="1" shapeId="0" xr:uid="{9210B578-4BA1-4977-AEE2-491839022F59}">
      <text>
        <r>
          <rPr>
            <b/>
            <sz val="9"/>
            <color indexed="81"/>
            <rFont val="Tahoma"/>
            <family val="2"/>
          </rPr>
          <t>Robert E. Whaley:</t>
        </r>
        <r>
          <rPr>
            <sz val="9"/>
            <color indexed="81"/>
            <rFont val="Tahoma"/>
            <family val="2"/>
          </rPr>
          <t xml:space="preserve">
Note that there is no volatility to daily index returns.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Dr Bob</author>
  </authors>
  <commentList>
    <comment ref="E2" authorId="0" shapeId="0" xr:uid="{DCBEC1C8-5F84-4188-9FB9-18BD8FB4DC05}">
      <text>
        <r>
          <rPr>
            <b/>
            <sz val="9"/>
            <color indexed="81"/>
            <rFont val="Tahoma"/>
            <family val="2"/>
          </rPr>
          <t>Dr Bob:</t>
        </r>
        <r>
          <rPr>
            <sz val="9"/>
            <color indexed="81"/>
            <rFont val="Tahoma"/>
            <family val="2"/>
          </rPr>
          <t xml:space="preserve">
Can be changed.</t>
        </r>
      </text>
    </comment>
  </commentList>
</comments>
</file>

<file path=xl/sharedStrings.xml><?xml version="1.0" encoding="utf-8"?>
<sst xmlns="http://schemas.openxmlformats.org/spreadsheetml/2006/main" count="79" uniqueCount="47">
  <si>
    <t>return</t>
  </si>
  <si>
    <t>Day</t>
  </si>
  <si>
    <t>Leverage factor</t>
  </si>
  <si>
    <t>Return</t>
  </si>
  <si>
    <t>Level</t>
  </si>
  <si>
    <t>Volatility</t>
  </si>
  <si>
    <t>Mean</t>
  </si>
  <si>
    <t>StDev</t>
  </si>
  <si>
    <t>Investor</t>
  </si>
  <si>
    <t>Levered</t>
  </si>
  <si>
    <t>Investor expects</t>
  </si>
  <si>
    <t>Price</t>
  </si>
  <si>
    <t>Benchmark index</t>
  </si>
  <si>
    <t>Compounding effect with return volatility</t>
  </si>
  <si>
    <t>ln return</t>
  </si>
  <si>
    <t>Variance</t>
  </si>
  <si>
    <t>Annualized return</t>
  </si>
  <si>
    <t>Error</t>
  </si>
  <si>
    <t>Daily return</t>
  </si>
  <si>
    <t>Computed</t>
  </si>
  <si>
    <t>Actual</t>
  </si>
  <si>
    <t>price</t>
  </si>
  <si>
    <t>Intermediate computations</t>
  </si>
  <si>
    <t>Implied</t>
  </si>
  <si>
    <t>leverage</t>
  </si>
  <si>
    <t>Benchmark HPR</t>
  </si>
  <si>
    <t>Expected terminal price</t>
  </si>
  <si>
    <t>Actual terminal price</t>
  </si>
  <si>
    <t>Futures demand</t>
  </si>
  <si>
    <t>$AUM</t>
  </si>
  <si>
    <t>End-of-day futures demand</t>
  </si>
  <si>
    <r>
      <rPr>
        <i/>
        <sz val="12"/>
        <rFont val="Book Antiqua"/>
        <family val="1"/>
      </rPr>
      <t>R</t>
    </r>
    <r>
      <rPr>
        <i/>
        <vertAlign val="subscript"/>
        <sz val="12"/>
        <rFont val="Book Antiqua"/>
        <family val="1"/>
      </rPr>
      <t>ft</t>
    </r>
  </si>
  <si>
    <t>Leverage ratio</t>
  </si>
  <si>
    <t>% of $AUM</t>
  </si>
  <si>
    <t>Index</t>
  </si>
  <si>
    <t>Daily</t>
  </si>
  <si>
    <t>Cum.</t>
  </si>
  <si>
    <t>level</t>
  </si>
  <si>
    <t>Benchmark</t>
  </si>
  <si>
    <t>ETP</t>
  </si>
  <si>
    <t>expects</t>
  </si>
  <si>
    <t>Ln return</t>
  </si>
  <si>
    <r>
      <t>((1+</t>
    </r>
    <r>
      <rPr>
        <i/>
        <sz val="11"/>
        <color rgb="FF000000"/>
        <rFont val="Book Antiqua"/>
        <family val="1"/>
      </rPr>
      <t>R</t>
    </r>
    <r>
      <rPr>
        <vertAlign val="subscript"/>
        <sz val="11"/>
        <color rgb="FF000000"/>
        <rFont val="Book Antiqua"/>
        <family val="1"/>
      </rPr>
      <t>1</t>
    </r>
    <r>
      <rPr>
        <sz val="11"/>
        <color rgb="FF000000"/>
        <rFont val="Book Antiqua"/>
        <family val="1"/>
      </rPr>
      <t>)*(1+</t>
    </r>
    <r>
      <rPr>
        <i/>
        <sz val="11"/>
        <color rgb="FF000000"/>
        <rFont val="Book Antiqua"/>
        <family val="1"/>
      </rPr>
      <t>R</t>
    </r>
    <r>
      <rPr>
        <vertAlign val="subscript"/>
        <sz val="11"/>
        <color rgb="FF000000"/>
        <rFont val="Book Antiqua"/>
        <family val="1"/>
      </rPr>
      <t>2</t>
    </r>
    <r>
      <rPr>
        <sz val="11"/>
        <color rgb="FF000000"/>
        <rFont val="Book Antiqua"/>
        <family val="1"/>
      </rPr>
      <t xml:space="preserve">) - 1) * </t>
    </r>
    <r>
      <rPr>
        <i/>
        <sz val="11"/>
        <color rgb="FF000000"/>
        <rFont val="Book Antiqua"/>
        <family val="1"/>
      </rPr>
      <t>L</t>
    </r>
  </si>
  <si>
    <r>
      <t>(1+</t>
    </r>
    <r>
      <rPr>
        <i/>
        <sz val="11"/>
        <color rgb="FF000000"/>
        <rFont val="Book Antiqua"/>
        <family val="1"/>
      </rPr>
      <t>LR</t>
    </r>
    <r>
      <rPr>
        <vertAlign val="subscript"/>
        <sz val="11"/>
        <color rgb="FF000000"/>
        <rFont val="Book Antiqua"/>
        <family val="1"/>
      </rPr>
      <t>1</t>
    </r>
    <r>
      <rPr>
        <sz val="11"/>
        <color rgb="FF000000"/>
        <rFont val="Book Antiqua"/>
        <family val="1"/>
      </rPr>
      <t>)*(1+</t>
    </r>
    <r>
      <rPr>
        <i/>
        <sz val="11"/>
        <color rgb="FF000000"/>
        <rFont val="Book Antiqua"/>
        <family val="1"/>
      </rPr>
      <t>LR</t>
    </r>
    <r>
      <rPr>
        <vertAlign val="subscript"/>
        <sz val="11"/>
        <color rgb="FF000000"/>
        <rFont val="Book Antiqua"/>
        <family val="1"/>
      </rPr>
      <t>2</t>
    </r>
    <r>
      <rPr>
        <sz val="11"/>
        <color rgb="FF000000"/>
        <rFont val="Book Antiqua"/>
        <family val="1"/>
      </rPr>
      <t xml:space="preserve">) - 1 </t>
    </r>
  </si>
  <si>
    <t>Compounding effect (no volatility) over 2-day period</t>
  </si>
  <si>
    <t>Expected</t>
  </si>
  <si>
    <t>Compounding effect (no return) over 2-day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</si>
</sst>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000"/>
    <numFmt numFmtId="167" formatCode="0.0000%"/>
    <numFmt numFmtId="173" formatCode="0.00000000000000%"/>
  </numFmts>
  <fonts count="16" x14ac:knownFonts="1">
    <font>
      <sz val="10"/>
      <name val="Arial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Book Antiqua"/>
      <family val="1"/>
    </font>
    <font>
      <sz val="10"/>
      <name val="Book Antiqua"/>
      <family val="1"/>
    </font>
    <font>
      <b/>
      <sz val="12"/>
      <name val="Book Antiqua"/>
      <family val="1"/>
    </font>
    <font>
      <sz val="12"/>
      <name val="Arial"/>
      <family val="2"/>
    </font>
    <font>
      <i/>
      <sz val="12"/>
      <name val="Book Antiqua"/>
      <family val="1"/>
    </font>
    <font>
      <i/>
      <vertAlign val="subscript"/>
      <sz val="12"/>
      <name val="Book Antiqua"/>
      <family val="1"/>
    </font>
    <font>
      <sz val="11"/>
      <color rgb="FF000000"/>
      <name val="Book Antiqua"/>
      <family val="1"/>
    </font>
    <font>
      <i/>
      <sz val="11"/>
      <color rgb="FF000000"/>
      <name val="Book Antiqua"/>
      <family val="1"/>
    </font>
    <font>
      <vertAlign val="subscript"/>
      <sz val="11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0" xfId="0" applyFont="1"/>
    <xf numFmtId="2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0" fontId="7" fillId="0" borderId="4" xfId="0" applyFont="1" applyBorder="1"/>
    <xf numFmtId="2" fontId="7" fillId="2" borderId="0" xfId="3" applyNumberFormat="1" applyFont="1" applyFill="1" applyBorder="1" applyAlignment="1">
      <alignment horizontal="center"/>
    </xf>
    <xf numFmtId="0" fontId="7" fillId="2" borderId="4" xfId="0" applyFont="1" applyFill="1" applyBorder="1"/>
    <xf numFmtId="0" fontId="10" fillId="0" borderId="0" xfId="0" applyFont="1"/>
    <xf numFmtId="164" fontId="7" fillId="2" borderId="0" xfId="3" applyNumberFormat="1" applyFont="1" applyFill="1" applyBorder="1" applyAlignment="1">
      <alignment horizontal="center"/>
    </xf>
    <xf numFmtId="10" fontId="7" fillId="0" borderId="0" xfId="3" applyNumberFormat="1" applyFont="1" applyAlignment="1">
      <alignment horizontal="center"/>
    </xf>
    <xf numFmtId="10" fontId="7" fillId="2" borderId="0" xfId="3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0" fontId="7" fillId="3" borderId="3" xfId="0" applyNumberFormat="1" applyFont="1" applyFill="1" applyBorder="1" applyAlignment="1">
      <alignment horizontal="center"/>
    </xf>
    <xf numFmtId="10" fontId="7" fillId="3" borderId="5" xfId="3" applyNumberFormat="1" applyFont="1" applyFill="1" applyBorder="1" applyAlignment="1">
      <alignment horizontal="center"/>
    </xf>
    <xf numFmtId="10" fontId="7" fillId="2" borderId="0" xfId="0" applyNumberFormat="1" applyFont="1" applyFill="1" applyBorder="1" applyAlignment="1">
      <alignment horizontal="center"/>
    </xf>
    <xf numFmtId="167" fontId="7" fillId="2" borderId="0" xfId="0" applyNumberFormat="1" applyFont="1" applyFill="1" applyBorder="1" applyAlignment="1">
      <alignment horizontal="center"/>
    </xf>
    <xf numFmtId="167" fontId="7" fillId="2" borderId="0" xfId="3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7" fontId="7" fillId="0" borderId="8" xfId="0" applyNumberFormat="1" applyFont="1" applyBorder="1" applyAlignment="1">
      <alignment horizontal="center"/>
    </xf>
    <xf numFmtId="165" fontId="7" fillId="0" borderId="9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0" fontId="7" fillId="0" borderId="9" xfId="3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/>
    <xf numFmtId="10" fontId="7" fillId="0" borderId="1" xfId="3" applyNumberFormat="1" applyFont="1" applyBorder="1" applyAlignment="1">
      <alignment horizontal="center"/>
    </xf>
    <xf numFmtId="167" fontId="7" fillId="0" borderId="7" xfId="3" applyNumberFormat="1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/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0" xfId="1"/>
    <xf numFmtId="0" fontId="9" fillId="3" borderId="3" xfId="1" applyFont="1" applyFill="1" applyBorder="1" applyAlignment="1">
      <alignment horizontal="center"/>
    </xf>
    <xf numFmtId="0" fontId="9" fillId="3" borderId="4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/>
    </xf>
    <xf numFmtId="0" fontId="7" fillId="0" borderId="0" xfId="1" applyFont="1"/>
    <xf numFmtId="0" fontId="8" fillId="0" borderId="0" xfId="1" applyFont="1"/>
    <xf numFmtId="0" fontId="7" fillId="0" borderId="0" xfId="1" applyFont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3" borderId="10" xfId="1" applyFont="1" applyFill="1" applyBorder="1" applyAlignment="1">
      <alignment horizontal="center"/>
    </xf>
    <xf numFmtId="0" fontId="7" fillId="0" borderId="1" xfId="1" applyFont="1" applyBorder="1" applyAlignment="1">
      <alignment horizontal="center"/>
    </xf>
    <xf numFmtId="2" fontId="7" fillId="0" borderId="0" xfId="1" applyNumberFormat="1" applyFont="1" applyAlignment="1">
      <alignment horizontal="center"/>
    </xf>
    <xf numFmtId="9" fontId="7" fillId="3" borderId="2" xfId="6" applyFont="1" applyFill="1" applyBorder="1" applyAlignment="1">
      <alignment horizontal="center"/>
    </xf>
    <xf numFmtId="10" fontId="7" fillId="0" borderId="0" xfId="1" applyNumberFormat="1" applyFont="1" applyAlignment="1">
      <alignment horizontal="center"/>
    </xf>
    <xf numFmtId="9" fontId="7" fillId="0" borderId="0" xfId="1" applyNumberFormat="1" applyFont="1" applyAlignment="1">
      <alignment horizontal="center"/>
    </xf>
    <xf numFmtId="10" fontId="7" fillId="0" borderId="0" xfId="1" applyNumberFormat="1" applyFont="1"/>
    <xf numFmtId="0" fontId="7" fillId="0" borderId="0" xfId="1" applyFont="1" applyAlignment="1">
      <alignment horizontal="left"/>
    </xf>
    <xf numFmtId="0" fontId="7" fillId="0" borderId="1" xfId="1" applyFont="1" applyBorder="1" applyAlignment="1"/>
    <xf numFmtId="10" fontId="7" fillId="2" borderId="0" xfId="6" applyNumberFormat="1" applyFont="1" applyFill="1" applyBorder="1" applyAlignment="1">
      <alignment horizontal="center"/>
    </xf>
    <xf numFmtId="164" fontId="7" fillId="3" borderId="2" xfId="3" applyNumberFormat="1" applyFont="1" applyFill="1" applyBorder="1" applyAlignment="1">
      <alignment horizontal="center"/>
    </xf>
    <xf numFmtId="2" fontId="7" fillId="0" borderId="0" xfId="1" applyNumberFormat="1" applyFont="1"/>
    <xf numFmtId="173" fontId="7" fillId="0" borderId="0" xfId="1" applyNumberFormat="1" applyFont="1"/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Percent" xfId="3" builtinId="5"/>
    <cellStyle name="Percent 2" xfId="5" xr:uid="{00000000-0005-0000-0000-000005000000}"/>
    <cellStyle name="Percent 3" xfId="6" xr:uid="{9EB92551-7BC4-420D-BB6C-01C98BC35B1E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EDA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3"/>
          <c:tx>
            <c:v>Expected</c:v>
          </c:tx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'No volatility'!$A$5:$A$7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'No volatility'!$E$5:$E$7</c:f>
              <c:numCache>
                <c:formatCode>0.00</c:formatCode>
                <c:ptCount val="3"/>
                <c:pt idx="0">
                  <c:v>100</c:v>
                </c:pt>
                <c:pt idx="1">
                  <c:v>120</c:v>
                </c:pt>
                <c:pt idx="2">
                  <c:v>136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87-4A9A-8D70-33522C6244C1}"/>
            </c:ext>
          </c:extLst>
        </c:ser>
        <c:ser>
          <c:idx val="6"/>
          <c:order val="6"/>
          <c:tx>
            <c:v>Actual</c:v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'No volatility'!$A$5:$A$7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'No volatility'!$H$5:$H$7</c:f>
              <c:numCache>
                <c:formatCode>0.00</c:formatCode>
                <c:ptCount val="3"/>
                <c:pt idx="0">
                  <c:v>100</c:v>
                </c:pt>
                <c:pt idx="1">
                  <c:v>120</c:v>
                </c:pt>
                <c:pt idx="2">
                  <c:v>144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87-4A9A-8D70-33522C624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941951"/>
        <c:axId val="1601552031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'No volatility'!$A$5:$A$7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'No volatility'!$B$5:$B$7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1">
                        <c:v>-0.2</c:v>
                      </c:pt>
                      <c:pt idx="2">
                        <c:v>-0.2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F387-4A9A-8D70-33522C6244C1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volatility'!$A$5:$A$7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volatility'!$C$5:$C$7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100</c:v>
                      </c:pt>
                      <c:pt idx="1">
                        <c:v>80</c:v>
                      </c:pt>
                      <c:pt idx="2">
                        <c:v>64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F387-4A9A-8D70-33522C6244C1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volatility'!$A$5:$A$7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volatility'!$D$5:$D$7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1">
                        <c:v>-0.19999999999999996</c:v>
                      </c:pt>
                      <c:pt idx="2">
                        <c:v>-0.36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F387-4A9A-8D70-33522C6244C1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volatility'!$A$5:$A$7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volatility'!$F$5:$F$7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F387-4A9A-8D70-33522C6244C1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volatility'!$A$5:$A$7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volatility'!$G$5:$G$7</c15:sqref>
                        </c15:formulaRef>
                      </c:ext>
                    </c:extLst>
                    <c:numCache>
                      <c:formatCode>0%</c:formatCode>
                      <c:ptCount val="3"/>
                      <c:pt idx="1">
                        <c:v>0.2</c:v>
                      </c:pt>
                      <c:pt idx="2">
                        <c:v>0.2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7-F387-4A9A-8D70-33522C6244C1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volatility'!$A$5:$A$7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volatility'!$I$5:$I$7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1">
                        <c:v>0.19999999999999996</c:v>
                      </c:pt>
                      <c:pt idx="2">
                        <c:v>0.43999999999999995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387-4A9A-8D70-33522C6244C1}"/>
                  </c:ext>
                </c:extLst>
              </c15:ser>
            </c15:filteredScatterSeries>
          </c:ext>
        </c:extLst>
      </c:scatterChart>
      <c:scatterChart>
        <c:scatterStyle val="lineMarker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2054696063"/>
        <c:axId val="2141239839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v>Implied leverage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'No volatility'!$A$5:$A$7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'No volatility'!$J$5:$J$7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1">
                        <c:v>-1</c:v>
                      </c:pt>
                      <c:pt idx="2">
                        <c:v>-1.2222222222222221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F387-4A9A-8D70-33522C6244C1}"/>
                  </c:ext>
                </c:extLst>
              </c15:ser>
            </c15:filteredScatterSeries>
          </c:ext>
        </c:extLst>
      </c:scatterChart>
      <c:valAx>
        <c:axId val="1920941951"/>
        <c:scaling>
          <c:orientation val="minMax"/>
          <c:max val="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01552031"/>
        <c:crosses val="autoZero"/>
        <c:crossBetween val="midCat"/>
        <c:majorUnit val="1"/>
      </c:valAx>
      <c:valAx>
        <c:axId val="16015520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r>
                  <a:rPr lang="en-US"/>
                  <a:t>Index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ook Antiqua" panose="020406020503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20941951"/>
        <c:crosses val="autoZero"/>
        <c:crossBetween val="midCat"/>
      </c:valAx>
      <c:valAx>
        <c:axId val="2141239839"/>
        <c:scaling>
          <c:orientation val="minMax"/>
        </c:scaling>
        <c:delete val="1"/>
        <c:axPos val="r"/>
        <c:numFmt formatCode="#,##0.00" sourceLinked="0"/>
        <c:majorTickMark val="out"/>
        <c:minorTickMark val="none"/>
        <c:tickLblPos val="nextTo"/>
        <c:crossAx val="2054696063"/>
        <c:crosses val="max"/>
        <c:crossBetween val="midCat"/>
      </c:valAx>
      <c:valAx>
        <c:axId val="2054696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1239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3"/>
          <c:order val="3"/>
          <c:tx>
            <c:v>Expected</c:v>
          </c:tx>
          <c:spPr>
            <a:ln w="19050" cap="rnd">
              <a:solidFill>
                <a:schemeClr val="accent3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'No return'!$A$5:$A$7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'No return'!$E$5:$E$7</c:f>
              <c:numCache>
                <c:formatCode>0.00</c:formatCode>
                <c:ptCount val="3"/>
                <c:pt idx="0">
                  <c:v>100</c:v>
                </c:pt>
                <c:pt idx="1">
                  <c:v>77.859724183983019</c:v>
                </c:pt>
                <c:pt idx="2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A6-4C8C-B684-8E593EFFC56E}"/>
            </c:ext>
          </c:extLst>
        </c:ser>
        <c:ser>
          <c:idx val="6"/>
          <c:order val="6"/>
          <c:tx>
            <c:v>Actual</c:v>
          </c:tx>
          <c:spPr>
            <a:ln w="19050" cap="rnd">
              <a:solidFill>
                <a:schemeClr val="accent3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'No return'!$A$5:$A$7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'No return'!$H$5:$H$7</c:f>
              <c:numCache>
                <c:formatCode>0.00</c:formatCode>
                <c:ptCount val="3"/>
                <c:pt idx="0">
                  <c:v>100</c:v>
                </c:pt>
                <c:pt idx="1">
                  <c:v>77.859724183983019</c:v>
                </c:pt>
                <c:pt idx="2">
                  <c:v>91.973297752369675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A6-4C8C-B684-8E593EFFC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941951"/>
        <c:axId val="1601552031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'No return'!$A$5:$A$7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'No return'!$B$5:$B$7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1">
                        <c:v>0.22140275816016985</c:v>
                      </c:pt>
                      <c:pt idx="2">
                        <c:v>-0.18126924692201818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89A6-4C8C-B684-8E593EFFC56E}"/>
                  </c:ext>
                </c:extLst>
              </c15:ser>
            </c15:filteredScatterSeries>
            <c15:filteredScatterSeries>
              <c15:ser>
                <c:idx val="1"/>
                <c:order val="1"/>
                <c:spPr>
                  <a:ln w="190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return'!$A$5:$A$7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return'!$C$5:$C$7</c15:sqref>
                        </c15:formulaRef>
                      </c:ext>
                    </c:extLst>
                    <c:numCache>
                      <c:formatCode>0.00</c:formatCode>
                      <c:ptCount val="3"/>
                      <c:pt idx="0">
                        <c:v>100</c:v>
                      </c:pt>
                      <c:pt idx="1">
                        <c:v>122.14027581601698</c:v>
                      </c:pt>
                      <c:pt idx="2">
                        <c:v>100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89A6-4C8C-B684-8E593EFFC56E}"/>
                  </c:ext>
                </c:extLst>
              </c15:ser>
            </c15:filteredScatterSeries>
            <c15:filteredScatterSeries>
              <c15:ser>
                <c:idx val="2"/>
                <c:order val="2"/>
                <c:spPr>
                  <a:ln w="190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return'!$A$5:$A$7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return'!$D$5:$D$7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1">
                        <c:v>0.22140275816016985</c:v>
                      </c:pt>
                      <c:pt idx="2">
                        <c:v>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89A6-4C8C-B684-8E593EFFC56E}"/>
                  </c:ext>
                </c:extLst>
              </c15:ser>
            </c15:filteredScatterSeries>
            <c15:filteredScatterSeries>
              <c15:ser>
                <c:idx val="4"/>
                <c:order val="4"/>
                <c:spPr>
                  <a:ln w="190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return'!$A$5:$A$7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return'!$F$5:$F$7</c15:sqref>
                        </c15:formulaRef>
                      </c:ext>
                    </c:extLst>
                    <c:numCache>
                      <c:formatCode>General</c:formatCode>
                      <c:ptCount val="3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6-89A6-4C8C-B684-8E593EFFC56E}"/>
                  </c:ext>
                </c:extLst>
              </c15:ser>
            </c15:filteredScatterSeries>
            <c15:filteredScatterSeries>
              <c15:ser>
                <c:idx val="5"/>
                <c:order val="5"/>
                <c:spPr>
                  <a:ln w="190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return'!$A$5:$A$7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return'!$G$5:$G$7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1">
                        <c:v>-0.22140275816016985</c:v>
                      </c:pt>
                      <c:pt idx="2">
                        <c:v>0.18126924692201818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7-89A6-4C8C-B684-8E593EFFC56E}"/>
                  </c:ext>
                </c:extLst>
              </c15:ser>
            </c15:filteredScatterSeries>
            <c15:filteredScatterSeries>
              <c15:ser>
                <c:idx val="7"/>
                <c:order val="7"/>
                <c:spPr>
                  <a:ln w="190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return'!$A$5:$A$7</c15:sqref>
                        </c15:formulaRef>
                      </c:ext>
                    </c:extLst>
                    <c:numCache>
                      <c:formatCode>General</c:formatCode>
                      <c:ptCount val="3"/>
                      <c:pt idx="0">
                        <c:v>0</c:v>
                      </c:pt>
                      <c:pt idx="1">
                        <c:v>1</c:v>
                      </c:pt>
                      <c:pt idx="2">
                        <c:v>2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'No return'!$I$5:$I$7</c15:sqref>
                        </c15:formulaRef>
                      </c:ext>
                    </c:extLst>
                    <c:numCache>
                      <c:formatCode>0.00%</c:formatCode>
                      <c:ptCount val="3"/>
                      <c:pt idx="1">
                        <c:v>-0.22140275816016985</c:v>
                      </c:pt>
                      <c:pt idx="2">
                        <c:v>-8.026702247630324E-2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89A6-4C8C-B684-8E593EFFC56E}"/>
                  </c:ext>
                </c:extLst>
              </c15:ser>
            </c15:filteredScatterSeries>
          </c:ext>
        </c:extLst>
      </c:scatterChart>
      <c:scatterChart>
        <c:scatterStyle val="lineMarker"/>
        <c:varyColors val="0"/>
        <c:ser>
          <c:idx val="8"/>
          <c:order val="8"/>
          <c:tx>
            <c:v>Implicit leverage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'No return'!$A$5:$A$7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'No return'!#REF!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9A6-4C8C-B684-8E593EFFC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4696063"/>
        <c:axId val="2141239839"/>
      </c:scatterChart>
      <c:valAx>
        <c:axId val="1920941951"/>
        <c:scaling>
          <c:orientation val="minMax"/>
          <c:max val="2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01552031"/>
        <c:crosses val="autoZero"/>
        <c:crossBetween val="midCat"/>
        <c:majorUnit val="1"/>
      </c:valAx>
      <c:valAx>
        <c:axId val="1601552031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r>
                  <a:rPr lang="en-US"/>
                  <a:t>Index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ook Antiqua" panose="020406020503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20941951"/>
        <c:crosses val="autoZero"/>
        <c:crossBetween val="midCat"/>
      </c:valAx>
      <c:valAx>
        <c:axId val="2141239839"/>
        <c:scaling>
          <c:orientation val="minMax"/>
        </c:scaling>
        <c:delete val="1"/>
        <c:axPos val="r"/>
        <c:numFmt formatCode="#,##0.00" sourceLinked="0"/>
        <c:majorTickMark val="out"/>
        <c:minorTickMark val="none"/>
        <c:tickLblPos val="nextTo"/>
        <c:crossAx val="2054696063"/>
        <c:crosses val="max"/>
        <c:crossBetween val="midCat"/>
      </c:valAx>
      <c:valAx>
        <c:axId val="205469606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1412398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v>Expected</c:v>
          </c:tx>
          <c:marker>
            <c:symbol val="none"/>
          </c:marker>
          <c:xVal>
            <c:numRef>
              <c:f>'One-year horizon examples'!$A$5:$A$257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</c:numCache>
            </c:numRef>
          </c:xVal>
          <c:yVal>
            <c:numRef>
              <c:f>'One-year horizon examples'!$F$5:$F$257</c:f>
              <c:numCache>
                <c:formatCode>0.00</c:formatCode>
                <c:ptCount val="253"/>
                <c:pt idx="0" formatCode="General">
                  <c:v>100</c:v>
                </c:pt>
                <c:pt idx="1">
                  <c:v>101.78955905446455</c:v>
                </c:pt>
                <c:pt idx="2">
                  <c:v>100.00000000000004</c:v>
                </c:pt>
                <c:pt idx="3">
                  <c:v>101.78955905446459</c:v>
                </c:pt>
                <c:pt idx="4">
                  <c:v>100.00000000000004</c:v>
                </c:pt>
                <c:pt idx="5">
                  <c:v>101.78955905446459</c:v>
                </c:pt>
                <c:pt idx="6">
                  <c:v>100.00000000000009</c:v>
                </c:pt>
                <c:pt idx="7">
                  <c:v>101.78955905446463</c:v>
                </c:pt>
                <c:pt idx="8">
                  <c:v>100.00000000000013</c:v>
                </c:pt>
                <c:pt idx="9">
                  <c:v>101.78955905446468</c:v>
                </c:pt>
                <c:pt idx="10">
                  <c:v>100.00000000000013</c:v>
                </c:pt>
                <c:pt idx="11">
                  <c:v>101.78955905446468</c:v>
                </c:pt>
                <c:pt idx="12">
                  <c:v>100.00000000000017</c:v>
                </c:pt>
                <c:pt idx="13">
                  <c:v>101.78955905446472</c:v>
                </c:pt>
                <c:pt idx="14">
                  <c:v>100.00000000000017</c:v>
                </c:pt>
                <c:pt idx="15">
                  <c:v>101.78955905446472</c:v>
                </c:pt>
                <c:pt idx="16">
                  <c:v>100.00000000000017</c:v>
                </c:pt>
                <c:pt idx="17">
                  <c:v>101.78955905446472</c:v>
                </c:pt>
                <c:pt idx="18">
                  <c:v>100.00000000000017</c:v>
                </c:pt>
                <c:pt idx="19">
                  <c:v>101.78955905446472</c:v>
                </c:pt>
                <c:pt idx="20">
                  <c:v>100.00000000000017</c:v>
                </c:pt>
                <c:pt idx="21">
                  <c:v>101.78955905446472</c:v>
                </c:pt>
                <c:pt idx="22">
                  <c:v>100.00000000000017</c:v>
                </c:pt>
                <c:pt idx="23">
                  <c:v>101.78955905446472</c:v>
                </c:pt>
                <c:pt idx="24">
                  <c:v>100.00000000000017</c:v>
                </c:pt>
                <c:pt idx="25">
                  <c:v>101.78955905446472</c:v>
                </c:pt>
                <c:pt idx="26">
                  <c:v>100.00000000000017</c:v>
                </c:pt>
                <c:pt idx="27">
                  <c:v>101.78955905446472</c:v>
                </c:pt>
                <c:pt idx="28">
                  <c:v>100.00000000000017</c:v>
                </c:pt>
                <c:pt idx="29">
                  <c:v>101.78955905446472</c:v>
                </c:pt>
                <c:pt idx="30">
                  <c:v>100.00000000000017</c:v>
                </c:pt>
                <c:pt idx="31">
                  <c:v>101.78955905446472</c:v>
                </c:pt>
                <c:pt idx="32">
                  <c:v>100.00000000000017</c:v>
                </c:pt>
                <c:pt idx="33">
                  <c:v>101.78955905446472</c:v>
                </c:pt>
                <c:pt idx="34">
                  <c:v>100.00000000000017</c:v>
                </c:pt>
                <c:pt idx="35">
                  <c:v>101.78955905446472</c:v>
                </c:pt>
                <c:pt idx="36">
                  <c:v>100.00000000000017</c:v>
                </c:pt>
                <c:pt idx="37">
                  <c:v>101.78955905446472</c:v>
                </c:pt>
                <c:pt idx="38">
                  <c:v>100.00000000000017</c:v>
                </c:pt>
                <c:pt idx="39">
                  <c:v>101.78955905446472</c:v>
                </c:pt>
                <c:pt idx="40">
                  <c:v>100.00000000000017</c:v>
                </c:pt>
                <c:pt idx="41">
                  <c:v>101.78955905446472</c:v>
                </c:pt>
                <c:pt idx="42">
                  <c:v>100.00000000000017</c:v>
                </c:pt>
                <c:pt idx="43">
                  <c:v>101.78955905446472</c:v>
                </c:pt>
                <c:pt idx="44">
                  <c:v>100.00000000000017</c:v>
                </c:pt>
                <c:pt idx="45">
                  <c:v>101.78955905446472</c:v>
                </c:pt>
                <c:pt idx="46">
                  <c:v>100.00000000000017</c:v>
                </c:pt>
                <c:pt idx="47">
                  <c:v>101.78955905446472</c:v>
                </c:pt>
                <c:pt idx="48">
                  <c:v>100.00000000000017</c:v>
                </c:pt>
                <c:pt idx="49">
                  <c:v>101.78955905446472</c:v>
                </c:pt>
                <c:pt idx="50">
                  <c:v>100.00000000000017</c:v>
                </c:pt>
                <c:pt idx="51">
                  <c:v>101.78955905446472</c:v>
                </c:pt>
                <c:pt idx="52">
                  <c:v>100.00000000000017</c:v>
                </c:pt>
                <c:pt idx="53">
                  <c:v>101.78955905446472</c:v>
                </c:pt>
                <c:pt idx="54">
                  <c:v>100.00000000000017</c:v>
                </c:pt>
                <c:pt idx="55">
                  <c:v>101.78955905446472</c:v>
                </c:pt>
                <c:pt idx="56">
                  <c:v>100.00000000000017</c:v>
                </c:pt>
                <c:pt idx="57">
                  <c:v>101.78955905446472</c:v>
                </c:pt>
                <c:pt idx="58">
                  <c:v>100.00000000000017</c:v>
                </c:pt>
                <c:pt idx="59">
                  <c:v>101.78955905446472</c:v>
                </c:pt>
                <c:pt idx="60">
                  <c:v>100.00000000000017</c:v>
                </c:pt>
                <c:pt idx="61">
                  <c:v>101.78955905446472</c:v>
                </c:pt>
                <c:pt idx="62">
                  <c:v>100.00000000000017</c:v>
                </c:pt>
                <c:pt idx="63">
                  <c:v>101.78955905446472</c:v>
                </c:pt>
                <c:pt idx="64">
                  <c:v>100.00000000000017</c:v>
                </c:pt>
                <c:pt idx="65">
                  <c:v>101.78955905446472</c:v>
                </c:pt>
                <c:pt idx="66">
                  <c:v>100.00000000000017</c:v>
                </c:pt>
                <c:pt idx="67">
                  <c:v>101.78955905446472</c:v>
                </c:pt>
                <c:pt idx="68">
                  <c:v>100.00000000000017</c:v>
                </c:pt>
                <c:pt idx="69">
                  <c:v>101.78955905446472</c:v>
                </c:pt>
                <c:pt idx="70">
                  <c:v>100.00000000000017</c:v>
                </c:pt>
                <c:pt idx="71">
                  <c:v>101.78955905446472</c:v>
                </c:pt>
                <c:pt idx="72">
                  <c:v>100.00000000000017</c:v>
                </c:pt>
                <c:pt idx="73">
                  <c:v>101.78955905446472</c:v>
                </c:pt>
                <c:pt idx="74">
                  <c:v>100.00000000000017</c:v>
                </c:pt>
                <c:pt idx="75">
                  <c:v>101.78955905446472</c:v>
                </c:pt>
                <c:pt idx="76">
                  <c:v>100.00000000000017</c:v>
                </c:pt>
                <c:pt idx="77">
                  <c:v>101.78955905446472</c:v>
                </c:pt>
                <c:pt idx="78">
                  <c:v>100.00000000000017</c:v>
                </c:pt>
                <c:pt idx="79">
                  <c:v>101.78955905446472</c:v>
                </c:pt>
                <c:pt idx="80">
                  <c:v>100.00000000000017</c:v>
                </c:pt>
                <c:pt idx="81">
                  <c:v>101.78955905446472</c:v>
                </c:pt>
                <c:pt idx="82">
                  <c:v>100.00000000000017</c:v>
                </c:pt>
                <c:pt idx="83">
                  <c:v>101.78955905446472</c:v>
                </c:pt>
                <c:pt idx="84">
                  <c:v>100.00000000000017</c:v>
                </c:pt>
                <c:pt idx="85">
                  <c:v>101.78955905446472</c:v>
                </c:pt>
                <c:pt idx="86">
                  <c:v>100.00000000000017</c:v>
                </c:pt>
                <c:pt idx="87">
                  <c:v>101.78955905446472</c:v>
                </c:pt>
                <c:pt idx="88">
                  <c:v>100.00000000000017</c:v>
                </c:pt>
                <c:pt idx="89">
                  <c:v>101.78955905446472</c:v>
                </c:pt>
                <c:pt idx="90">
                  <c:v>100.00000000000017</c:v>
                </c:pt>
                <c:pt idx="91">
                  <c:v>101.78955905446472</c:v>
                </c:pt>
                <c:pt idx="92">
                  <c:v>100.00000000000017</c:v>
                </c:pt>
                <c:pt idx="93">
                  <c:v>101.78955905446472</c:v>
                </c:pt>
                <c:pt idx="94">
                  <c:v>100.00000000000017</c:v>
                </c:pt>
                <c:pt idx="95">
                  <c:v>101.78955905446472</c:v>
                </c:pt>
                <c:pt idx="96">
                  <c:v>100.00000000000017</c:v>
                </c:pt>
                <c:pt idx="97">
                  <c:v>101.78955905446472</c:v>
                </c:pt>
                <c:pt idx="98">
                  <c:v>100.00000000000017</c:v>
                </c:pt>
                <c:pt idx="99">
                  <c:v>101.78955905446472</c:v>
                </c:pt>
                <c:pt idx="100">
                  <c:v>100.00000000000017</c:v>
                </c:pt>
                <c:pt idx="101">
                  <c:v>101.78955905446472</c:v>
                </c:pt>
                <c:pt idx="102">
                  <c:v>100.00000000000017</c:v>
                </c:pt>
                <c:pt idx="103">
                  <c:v>101.78955905446472</c:v>
                </c:pt>
                <c:pt idx="104">
                  <c:v>100.00000000000017</c:v>
                </c:pt>
                <c:pt idx="105">
                  <c:v>101.78955905446472</c:v>
                </c:pt>
                <c:pt idx="106">
                  <c:v>100.00000000000017</c:v>
                </c:pt>
                <c:pt idx="107">
                  <c:v>101.78955905446472</c:v>
                </c:pt>
                <c:pt idx="108">
                  <c:v>100.00000000000017</c:v>
                </c:pt>
                <c:pt idx="109">
                  <c:v>101.78955905446472</c:v>
                </c:pt>
                <c:pt idx="110">
                  <c:v>100.00000000000017</c:v>
                </c:pt>
                <c:pt idx="111">
                  <c:v>101.78955905446472</c:v>
                </c:pt>
                <c:pt idx="112">
                  <c:v>100.00000000000017</c:v>
                </c:pt>
                <c:pt idx="113">
                  <c:v>101.78955905446472</c:v>
                </c:pt>
                <c:pt idx="114">
                  <c:v>100.00000000000017</c:v>
                </c:pt>
                <c:pt idx="115">
                  <c:v>101.78955905446472</c:v>
                </c:pt>
                <c:pt idx="116">
                  <c:v>100.00000000000017</c:v>
                </c:pt>
                <c:pt idx="117">
                  <c:v>101.78955905446472</c:v>
                </c:pt>
                <c:pt idx="118">
                  <c:v>100.00000000000017</c:v>
                </c:pt>
                <c:pt idx="119">
                  <c:v>101.78955905446472</c:v>
                </c:pt>
                <c:pt idx="120">
                  <c:v>100.00000000000017</c:v>
                </c:pt>
                <c:pt idx="121">
                  <c:v>101.78955905446472</c:v>
                </c:pt>
                <c:pt idx="122">
                  <c:v>100.00000000000017</c:v>
                </c:pt>
                <c:pt idx="123">
                  <c:v>101.78955905446472</c:v>
                </c:pt>
                <c:pt idx="124">
                  <c:v>100.00000000000017</c:v>
                </c:pt>
                <c:pt idx="125">
                  <c:v>101.78955905446472</c:v>
                </c:pt>
                <c:pt idx="126">
                  <c:v>100.00000000000017</c:v>
                </c:pt>
                <c:pt idx="127">
                  <c:v>101.78955905446472</c:v>
                </c:pt>
                <c:pt idx="128">
                  <c:v>100.00000000000017</c:v>
                </c:pt>
                <c:pt idx="129">
                  <c:v>101.78955905446472</c:v>
                </c:pt>
                <c:pt idx="130">
                  <c:v>100.00000000000017</c:v>
                </c:pt>
                <c:pt idx="131">
                  <c:v>101.78955905446472</c:v>
                </c:pt>
                <c:pt idx="132">
                  <c:v>100.00000000000017</c:v>
                </c:pt>
                <c:pt idx="133">
                  <c:v>101.78955905446472</c:v>
                </c:pt>
                <c:pt idx="134">
                  <c:v>100.00000000000017</c:v>
                </c:pt>
                <c:pt idx="135">
                  <c:v>101.78955905446472</c:v>
                </c:pt>
                <c:pt idx="136">
                  <c:v>100.00000000000017</c:v>
                </c:pt>
                <c:pt idx="137">
                  <c:v>101.78955905446472</c:v>
                </c:pt>
                <c:pt idx="138">
                  <c:v>100.00000000000017</c:v>
                </c:pt>
                <c:pt idx="139">
                  <c:v>101.78955905446472</c:v>
                </c:pt>
                <c:pt idx="140">
                  <c:v>100.00000000000017</c:v>
                </c:pt>
                <c:pt idx="141">
                  <c:v>101.78955905446472</c:v>
                </c:pt>
                <c:pt idx="142">
                  <c:v>100.00000000000017</c:v>
                </c:pt>
                <c:pt idx="143">
                  <c:v>101.78955905446472</c:v>
                </c:pt>
                <c:pt idx="144">
                  <c:v>100.00000000000017</c:v>
                </c:pt>
                <c:pt idx="145">
                  <c:v>101.78955905446472</c:v>
                </c:pt>
                <c:pt idx="146">
                  <c:v>100.00000000000017</c:v>
                </c:pt>
                <c:pt idx="147">
                  <c:v>101.78955905446472</c:v>
                </c:pt>
                <c:pt idx="148">
                  <c:v>100.00000000000017</c:v>
                </c:pt>
                <c:pt idx="149">
                  <c:v>101.78955905446472</c:v>
                </c:pt>
                <c:pt idx="150">
                  <c:v>100.00000000000017</c:v>
                </c:pt>
                <c:pt idx="151">
                  <c:v>101.78955905446472</c:v>
                </c:pt>
                <c:pt idx="152">
                  <c:v>100.00000000000017</c:v>
                </c:pt>
                <c:pt idx="153">
                  <c:v>101.78955905446472</c:v>
                </c:pt>
                <c:pt idx="154">
                  <c:v>100.00000000000017</c:v>
                </c:pt>
                <c:pt idx="155">
                  <c:v>101.78955905446472</c:v>
                </c:pt>
                <c:pt idx="156">
                  <c:v>100.00000000000017</c:v>
                </c:pt>
                <c:pt idx="157">
                  <c:v>101.78955905446472</c:v>
                </c:pt>
                <c:pt idx="158">
                  <c:v>100.00000000000017</c:v>
                </c:pt>
                <c:pt idx="159">
                  <c:v>101.78955905446472</c:v>
                </c:pt>
                <c:pt idx="160">
                  <c:v>100.00000000000017</c:v>
                </c:pt>
                <c:pt idx="161">
                  <c:v>101.78955905446472</c:v>
                </c:pt>
                <c:pt idx="162">
                  <c:v>100.00000000000017</c:v>
                </c:pt>
                <c:pt idx="163">
                  <c:v>101.78955905446472</c:v>
                </c:pt>
                <c:pt idx="164">
                  <c:v>100.00000000000017</c:v>
                </c:pt>
                <c:pt idx="165">
                  <c:v>101.78955905446472</c:v>
                </c:pt>
                <c:pt idx="166">
                  <c:v>100.00000000000017</c:v>
                </c:pt>
                <c:pt idx="167">
                  <c:v>101.78955905446472</c:v>
                </c:pt>
                <c:pt idx="168">
                  <c:v>100.00000000000017</c:v>
                </c:pt>
                <c:pt idx="169">
                  <c:v>101.78955905446472</c:v>
                </c:pt>
                <c:pt idx="170">
                  <c:v>100.00000000000017</c:v>
                </c:pt>
                <c:pt idx="171">
                  <c:v>101.78955905446472</c:v>
                </c:pt>
                <c:pt idx="172">
                  <c:v>100.00000000000017</c:v>
                </c:pt>
                <c:pt idx="173">
                  <c:v>101.78955905446472</c:v>
                </c:pt>
                <c:pt idx="174">
                  <c:v>100.00000000000017</c:v>
                </c:pt>
                <c:pt idx="175">
                  <c:v>101.78955905446472</c:v>
                </c:pt>
                <c:pt idx="176">
                  <c:v>100.00000000000017</c:v>
                </c:pt>
                <c:pt idx="177">
                  <c:v>101.78955905446472</c:v>
                </c:pt>
                <c:pt idx="178">
                  <c:v>100.00000000000017</c:v>
                </c:pt>
                <c:pt idx="179">
                  <c:v>101.78955905446472</c:v>
                </c:pt>
                <c:pt idx="180">
                  <c:v>100.00000000000017</c:v>
                </c:pt>
                <c:pt idx="181">
                  <c:v>101.78955905446472</c:v>
                </c:pt>
                <c:pt idx="182">
                  <c:v>100.00000000000017</c:v>
                </c:pt>
                <c:pt idx="183">
                  <c:v>101.78955905446472</c:v>
                </c:pt>
                <c:pt idx="184">
                  <c:v>100.00000000000017</c:v>
                </c:pt>
                <c:pt idx="185">
                  <c:v>101.78955905446472</c:v>
                </c:pt>
                <c:pt idx="186">
                  <c:v>100.00000000000017</c:v>
                </c:pt>
                <c:pt idx="187">
                  <c:v>101.78955905446472</c:v>
                </c:pt>
                <c:pt idx="188">
                  <c:v>100.00000000000017</c:v>
                </c:pt>
                <c:pt idx="189">
                  <c:v>101.78955905446472</c:v>
                </c:pt>
                <c:pt idx="190">
                  <c:v>100.00000000000017</c:v>
                </c:pt>
                <c:pt idx="191">
                  <c:v>101.78955905446472</c:v>
                </c:pt>
                <c:pt idx="192">
                  <c:v>100.00000000000017</c:v>
                </c:pt>
                <c:pt idx="193">
                  <c:v>101.78955905446472</c:v>
                </c:pt>
                <c:pt idx="194">
                  <c:v>100.00000000000017</c:v>
                </c:pt>
                <c:pt idx="195">
                  <c:v>101.78955905446472</c:v>
                </c:pt>
                <c:pt idx="196">
                  <c:v>100.00000000000017</c:v>
                </c:pt>
                <c:pt idx="197">
                  <c:v>101.78955905446472</c:v>
                </c:pt>
                <c:pt idx="198">
                  <c:v>100.00000000000017</c:v>
                </c:pt>
                <c:pt idx="199">
                  <c:v>101.78955905446472</c:v>
                </c:pt>
                <c:pt idx="200">
                  <c:v>100.00000000000017</c:v>
                </c:pt>
                <c:pt idx="201">
                  <c:v>101.78955905446472</c:v>
                </c:pt>
                <c:pt idx="202">
                  <c:v>100.00000000000017</c:v>
                </c:pt>
                <c:pt idx="203">
                  <c:v>101.78955905446472</c:v>
                </c:pt>
                <c:pt idx="204">
                  <c:v>100.00000000000017</c:v>
                </c:pt>
                <c:pt idx="205">
                  <c:v>101.78955905446472</c:v>
                </c:pt>
                <c:pt idx="206">
                  <c:v>100.00000000000017</c:v>
                </c:pt>
                <c:pt idx="207">
                  <c:v>101.78955905446472</c:v>
                </c:pt>
                <c:pt idx="208">
                  <c:v>100.00000000000017</c:v>
                </c:pt>
                <c:pt idx="209">
                  <c:v>101.78955905446472</c:v>
                </c:pt>
                <c:pt idx="210">
                  <c:v>100.00000000000017</c:v>
                </c:pt>
                <c:pt idx="211">
                  <c:v>101.78955905446472</c:v>
                </c:pt>
                <c:pt idx="212">
                  <c:v>100.00000000000017</c:v>
                </c:pt>
                <c:pt idx="213">
                  <c:v>101.78955905446472</c:v>
                </c:pt>
                <c:pt idx="214">
                  <c:v>100.00000000000017</c:v>
                </c:pt>
                <c:pt idx="215">
                  <c:v>101.78955905446472</c:v>
                </c:pt>
                <c:pt idx="216">
                  <c:v>100.00000000000017</c:v>
                </c:pt>
                <c:pt idx="217">
                  <c:v>101.78955905446472</c:v>
                </c:pt>
                <c:pt idx="218">
                  <c:v>100.00000000000017</c:v>
                </c:pt>
                <c:pt idx="219">
                  <c:v>101.78955905446472</c:v>
                </c:pt>
                <c:pt idx="220">
                  <c:v>100.00000000000017</c:v>
                </c:pt>
                <c:pt idx="221">
                  <c:v>101.78955905446472</c:v>
                </c:pt>
                <c:pt idx="222">
                  <c:v>100.00000000000017</c:v>
                </c:pt>
                <c:pt idx="223">
                  <c:v>101.78955905446472</c:v>
                </c:pt>
                <c:pt idx="224">
                  <c:v>100.00000000000017</c:v>
                </c:pt>
                <c:pt idx="225">
                  <c:v>101.78955905446472</c:v>
                </c:pt>
                <c:pt idx="226">
                  <c:v>100.00000000000017</c:v>
                </c:pt>
                <c:pt idx="227">
                  <c:v>101.78955905446472</c:v>
                </c:pt>
                <c:pt idx="228">
                  <c:v>100.00000000000017</c:v>
                </c:pt>
                <c:pt idx="229">
                  <c:v>101.78955905446472</c:v>
                </c:pt>
                <c:pt idx="230">
                  <c:v>100.00000000000017</c:v>
                </c:pt>
                <c:pt idx="231">
                  <c:v>101.78955905446472</c:v>
                </c:pt>
                <c:pt idx="232">
                  <c:v>100.00000000000017</c:v>
                </c:pt>
                <c:pt idx="233">
                  <c:v>101.78955905446472</c:v>
                </c:pt>
                <c:pt idx="234">
                  <c:v>100.00000000000017</c:v>
                </c:pt>
                <c:pt idx="235">
                  <c:v>101.78955905446472</c:v>
                </c:pt>
                <c:pt idx="236">
                  <c:v>100.00000000000017</c:v>
                </c:pt>
                <c:pt idx="237">
                  <c:v>101.78955905446472</c:v>
                </c:pt>
                <c:pt idx="238">
                  <c:v>100.00000000000017</c:v>
                </c:pt>
                <c:pt idx="239">
                  <c:v>101.78955905446472</c:v>
                </c:pt>
                <c:pt idx="240">
                  <c:v>100.00000000000017</c:v>
                </c:pt>
                <c:pt idx="241">
                  <c:v>101.78955905446472</c:v>
                </c:pt>
                <c:pt idx="242">
                  <c:v>100.00000000000017</c:v>
                </c:pt>
                <c:pt idx="243">
                  <c:v>101.78955905446472</c:v>
                </c:pt>
                <c:pt idx="244">
                  <c:v>100.00000000000017</c:v>
                </c:pt>
                <c:pt idx="245">
                  <c:v>101.78955905446472</c:v>
                </c:pt>
                <c:pt idx="246">
                  <c:v>100.00000000000017</c:v>
                </c:pt>
                <c:pt idx="247">
                  <c:v>101.78955905446472</c:v>
                </c:pt>
                <c:pt idx="248">
                  <c:v>100.00000000000017</c:v>
                </c:pt>
                <c:pt idx="249">
                  <c:v>101.78955905446472</c:v>
                </c:pt>
                <c:pt idx="250">
                  <c:v>100.00000000000017</c:v>
                </c:pt>
                <c:pt idx="251">
                  <c:v>101.78955905446472</c:v>
                </c:pt>
                <c:pt idx="252">
                  <c:v>100.00000000000017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FC-4349-9BB3-E2975CC098B5}"/>
            </c:ext>
          </c:extLst>
        </c:ser>
        <c:ser>
          <c:idx val="0"/>
          <c:order val="1"/>
          <c:tx>
            <c:v>Actual</c:v>
          </c:tx>
          <c:marker>
            <c:symbol val="none"/>
          </c:marker>
          <c:xVal>
            <c:numRef>
              <c:f>'One-year horizon examples'!$A$5:$A$257</c:f>
              <c:numCache>
                <c:formatCode>General</c:formatCode>
                <c:ptCount val="253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</c:numCache>
            </c:numRef>
          </c:xVal>
          <c:yVal>
            <c:numRef>
              <c:f>'One-year horizon examples'!$G$5:$G$257</c:f>
              <c:numCache>
                <c:formatCode>0.00</c:formatCode>
                <c:ptCount val="253"/>
                <c:pt idx="0">
                  <c:v>100</c:v>
                </c:pt>
                <c:pt idx="1">
                  <c:v>101.78955905446455</c:v>
                </c:pt>
                <c:pt idx="2">
                  <c:v>99.984129398842938</c:v>
                </c:pt>
                <c:pt idx="3">
                  <c:v>101.77340443952747</c:v>
                </c:pt>
                <c:pt idx="4">
                  <c:v>99.968261316445677</c:v>
                </c:pt>
                <c:pt idx="5">
                  <c:v>101.7572523884249</c:v>
                </c:pt>
                <c:pt idx="6">
                  <c:v>99.952395752408492</c:v>
                </c:pt>
                <c:pt idx="7">
                  <c:v>101.74110290074995</c:v>
                </c:pt>
                <c:pt idx="8">
                  <c:v>99.93653270633169</c:v>
                </c:pt>
                <c:pt idx="9">
                  <c:v>101.72495597609577</c:v>
                </c:pt>
                <c:pt idx="10">
                  <c:v>99.920672177815675</c:v>
                </c:pt>
                <c:pt idx="11">
                  <c:v>101.70881161405561</c:v>
                </c:pt>
                <c:pt idx="12">
                  <c:v>99.904814166460866</c:v>
                </c:pt>
                <c:pt idx="13">
                  <c:v>101.69266981422274</c:v>
                </c:pt>
                <c:pt idx="14">
                  <c:v>99.888958671867798</c:v>
                </c:pt>
                <c:pt idx="15">
                  <c:v>101.67653057619054</c:v>
                </c:pt>
                <c:pt idx="16">
                  <c:v>99.873105693637029</c:v>
                </c:pt>
                <c:pt idx="17">
                  <c:v>101.66039389955245</c:v>
                </c:pt>
                <c:pt idx="18">
                  <c:v>99.857255231369209</c:v>
                </c:pt>
                <c:pt idx="19">
                  <c:v>101.64425978390194</c:v>
                </c:pt>
                <c:pt idx="20">
                  <c:v>99.841407284665038</c:v>
                </c:pt>
                <c:pt idx="21">
                  <c:v>101.62812822883258</c:v>
                </c:pt>
                <c:pt idx="22">
                  <c:v>99.825561853125279</c:v>
                </c:pt>
                <c:pt idx="23">
                  <c:v>101.61199923393798</c:v>
                </c:pt>
                <c:pt idx="24">
                  <c:v>99.809718936350762</c:v>
                </c:pt>
                <c:pt idx="25">
                  <c:v>101.59587279881184</c:v>
                </c:pt>
                <c:pt idx="26">
                  <c:v>99.79387853394239</c:v>
                </c:pt>
                <c:pt idx="27">
                  <c:v>101.5797489230479</c:v>
                </c:pt>
                <c:pt idx="28">
                  <c:v>99.778040645501093</c:v>
                </c:pt>
                <c:pt idx="29">
                  <c:v>101.56362760623996</c:v>
                </c:pt>
                <c:pt idx="30">
                  <c:v>99.762205270627902</c:v>
                </c:pt>
                <c:pt idx="31">
                  <c:v>101.54750884798193</c:v>
                </c:pt>
                <c:pt idx="32">
                  <c:v>99.746372408923904</c:v>
                </c:pt>
                <c:pt idx="33">
                  <c:v>101.53139264786772</c:v>
                </c:pt>
                <c:pt idx="34">
                  <c:v>99.730542059990242</c:v>
                </c:pt>
                <c:pt idx="35">
                  <c:v>101.51527900549137</c:v>
                </c:pt>
                <c:pt idx="36">
                  <c:v>99.714714223428118</c:v>
                </c:pt>
                <c:pt idx="37">
                  <c:v>101.49916792044692</c:v>
                </c:pt>
                <c:pt idx="38">
                  <c:v>99.698888898838817</c:v>
                </c:pt>
                <c:pt idx="39">
                  <c:v>101.48305939232853</c:v>
                </c:pt>
                <c:pt idx="40">
                  <c:v>99.683066085823654</c:v>
                </c:pt>
                <c:pt idx="41">
                  <c:v>101.46695342073038</c:v>
                </c:pt>
                <c:pt idx="42">
                  <c:v>99.667245783984029</c:v>
                </c:pt>
                <c:pt idx="43">
                  <c:v>101.45085000524675</c:v>
                </c:pt>
                <c:pt idx="44">
                  <c:v>99.651427992921427</c:v>
                </c:pt>
                <c:pt idx="45">
                  <c:v>101.43474914547197</c:v>
                </c:pt>
                <c:pt idx="46">
                  <c:v>99.635612712237346</c:v>
                </c:pt>
                <c:pt idx="47">
                  <c:v>101.41865084100041</c:v>
                </c:pt>
                <c:pt idx="48">
                  <c:v>99.619799941533387</c:v>
                </c:pt>
                <c:pt idx="49">
                  <c:v>101.40255509142656</c:v>
                </c:pt>
                <c:pt idx="50">
                  <c:v>99.603989680411203</c:v>
                </c:pt>
                <c:pt idx="51">
                  <c:v>101.38646189634493</c:v>
                </c:pt>
                <c:pt idx="52">
                  <c:v>99.588181928472494</c:v>
                </c:pt>
                <c:pt idx="53">
                  <c:v>101.37037125535009</c:v>
                </c:pt>
                <c:pt idx="54">
                  <c:v>99.572376685319057</c:v>
                </c:pt>
                <c:pt idx="55">
                  <c:v>101.35428316803672</c:v>
                </c:pt>
                <c:pt idx="56">
                  <c:v>99.556573950552703</c:v>
                </c:pt>
                <c:pt idx="57">
                  <c:v>101.3381976339995</c:v>
                </c:pt>
                <c:pt idx="58">
                  <c:v>99.540773723775359</c:v>
                </c:pt>
                <c:pt idx="59">
                  <c:v>101.32211465283324</c:v>
                </c:pt>
                <c:pt idx="60">
                  <c:v>99.524976004588993</c:v>
                </c:pt>
                <c:pt idx="61">
                  <c:v>101.30603422413277</c:v>
                </c:pt>
                <c:pt idx="62">
                  <c:v>99.509180792595629</c:v>
                </c:pt>
                <c:pt idx="63">
                  <c:v>101.28995634749302</c:v>
                </c:pt>
                <c:pt idx="64">
                  <c:v>99.493388087397378</c:v>
                </c:pt>
                <c:pt idx="65">
                  <c:v>101.27388102250895</c:v>
                </c:pt>
                <c:pt idx="66">
                  <c:v>99.477597888596378</c:v>
                </c:pt>
                <c:pt idx="67">
                  <c:v>101.25780824877558</c:v>
                </c:pt>
                <c:pt idx="68">
                  <c:v>99.46181019579484</c:v>
                </c:pt>
                <c:pt idx="69">
                  <c:v>101.24173802588803</c:v>
                </c:pt>
                <c:pt idx="70">
                  <c:v>99.446025008595072</c:v>
                </c:pt>
                <c:pt idx="71">
                  <c:v>101.22567035344146</c:v>
                </c:pt>
                <c:pt idx="72">
                  <c:v>99.430242326599398</c:v>
                </c:pt>
                <c:pt idx="73">
                  <c:v>101.20960523103109</c:v>
                </c:pt>
                <c:pt idx="74">
                  <c:v>99.414462149410241</c:v>
                </c:pt>
                <c:pt idx="75">
                  <c:v>101.19354265825224</c:v>
                </c:pt>
                <c:pt idx="76">
                  <c:v>99.398684476630066</c:v>
                </c:pt>
                <c:pt idx="77">
                  <c:v>101.17748263470024</c:v>
                </c:pt>
                <c:pt idx="78">
                  <c:v>99.382909307861411</c:v>
                </c:pt>
                <c:pt idx="79">
                  <c:v>101.16142515997052</c:v>
                </c:pt>
                <c:pt idx="80">
                  <c:v>99.367136642706868</c:v>
                </c:pt>
                <c:pt idx="81">
                  <c:v>101.14537023365858</c:v>
                </c:pt>
                <c:pt idx="82">
                  <c:v>99.351366480769101</c:v>
                </c:pt>
                <c:pt idx="83">
                  <c:v>101.12931785535996</c:v>
                </c:pt>
                <c:pt idx="84">
                  <c:v>99.335598821650848</c:v>
                </c:pt>
                <c:pt idx="85">
                  <c:v>101.11326802467028</c:v>
                </c:pt>
                <c:pt idx="86">
                  <c:v>99.319833664954885</c:v>
                </c:pt>
                <c:pt idx="87">
                  <c:v>101.09722074118521</c:v>
                </c:pt>
                <c:pt idx="88">
                  <c:v>99.304071010284062</c:v>
                </c:pt>
                <c:pt idx="89">
                  <c:v>101.08117600450049</c:v>
                </c:pt>
                <c:pt idx="90">
                  <c:v>99.288310857241285</c:v>
                </c:pt>
                <c:pt idx="91">
                  <c:v>101.06513381421195</c:v>
                </c:pt>
                <c:pt idx="92">
                  <c:v>99.272553205429546</c:v>
                </c:pt>
                <c:pt idx="93">
                  <c:v>101.04909416991543</c:v>
                </c:pt>
                <c:pt idx="94">
                  <c:v>99.256798054451863</c:v>
                </c:pt>
                <c:pt idx="95">
                  <c:v>101.03305707120688</c:v>
                </c:pt>
                <c:pt idx="96">
                  <c:v>99.241045403911357</c:v>
                </c:pt>
                <c:pt idx="97">
                  <c:v>101.01702251768232</c:v>
                </c:pt>
                <c:pt idx="98">
                  <c:v>99.225295253411204</c:v>
                </c:pt>
                <c:pt idx="99">
                  <c:v>101.0009905089378</c:v>
                </c:pt>
                <c:pt idx="100">
                  <c:v>99.209547602554622</c:v>
                </c:pt>
                <c:pt idx="101">
                  <c:v>100.98496104456945</c:v>
                </c:pt>
                <c:pt idx="102">
                  <c:v>99.193802450944887</c:v>
                </c:pt>
                <c:pt idx="103">
                  <c:v>100.96893412417344</c:v>
                </c:pt>
                <c:pt idx="104">
                  <c:v>99.178059798185373</c:v>
                </c:pt>
                <c:pt idx="105">
                  <c:v>100.95290974734606</c:v>
                </c:pt>
                <c:pt idx="106">
                  <c:v>99.162319643879485</c:v>
                </c:pt>
                <c:pt idx="107">
                  <c:v>100.93688791368361</c:v>
                </c:pt>
                <c:pt idx="108">
                  <c:v>99.146581987630711</c:v>
                </c:pt>
                <c:pt idx="109">
                  <c:v>100.92086862278246</c:v>
                </c:pt>
                <c:pt idx="110">
                  <c:v>99.130846829042582</c:v>
                </c:pt>
                <c:pt idx="111">
                  <c:v>100.90485187423909</c:v>
                </c:pt>
                <c:pt idx="112">
                  <c:v>99.115114167718716</c:v>
                </c:pt>
                <c:pt idx="113">
                  <c:v>100.88883766764999</c:v>
                </c:pt>
                <c:pt idx="114">
                  <c:v>99.099384003262784</c:v>
                </c:pt>
                <c:pt idx="115">
                  <c:v>100.87282600261176</c:v>
                </c:pt>
                <c:pt idx="116">
                  <c:v>99.083656335278519</c:v>
                </c:pt>
                <c:pt idx="117">
                  <c:v>100.85681687872102</c:v>
                </c:pt>
                <c:pt idx="118">
                  <c:v>99.067931163369707</c:v>
                </c:pt>
                <c:pt idx="119">
                  <c:v>100.84081029557449</c:v>
                </c:pt>
                <c:pt idx="120">
                  <c:v>99.052208487140206</c:v>
                </c:pt>
                <c:pt idx="121">
                  <c:v>100.82480625276892</c:v>
                </c:pt>
                <c:pt idx="122">
                  <c:v>99.036488306193945</c:v>
                </c:pt>
                <c:pt idx="123">
                  <c:v>100.80880474990116</c:v>
                </c:pt>
                <c:pt idx="124">
                  <c:v>99.020770620134897</c:v>
                </c:pt>
                <c:pt idx="125">
                  <c:v>100.79280578656808</c:v>
                </c:pt>
                <c:pt idx="126">
                  <c:v>99.005055428567118</c:v>
                </c:pt>
                <c:pt idx="127">
                  <c:v>100.77680936236668</c:v>
                </c:pt>
                <c:pt idx="128">
                  <c:v>98.989342731094709</c:v>
                </c:pt>
                <c:pt idx="129">
                  <c:v>100.76081547689395</c:v>
                </c:pt>
                <c:pt idx="130">
                  <c:v>98.973632527321854</c:v>
                </c:pt>
                <c:pt idx="131">
                  <c:v>100.744824129747</c:v>
                </c:pt>
                <c:pt idx="132">
                  <c:v>98.957924816852781</c:v>
                </c:pt>
                <c:pt idx="133">
                  <c:v>100.72883532052298</c:v>
                </c:pt>
                <c:pt idx="134">
                  <c:v>98.942219599291775</c:v>
                </c:pt>
                <c:pt idx="135">
                  <c:v>100.71284904881909</c:v>
                </c:pt>
                <c:pt idx="136">
                  <c:v>98.926516874243219</c:v>
                </c:pt>
                <c:pt idx="137">
                  <c:v>100.69686531423262</c:v>
                </c:pt>
                <c:pt idx="138">
                  <c:v>98.910816641311527</c:v>
                </c:pt>
                <c:pt idx="139">
                  <c:v>100.68088411636094</c:v>
                </c:pt>
                <c:pt idx="140">
                  <c:v>98.895118900101195</c:v>
                </c:pt>
                <c:pt idx="141">
                  <c:v>100.66490545480143</c:v>
                </c:pt>
                <c:pt idx="142">
                  <c:v>98.879423650216751</c:v>
                </c:pt>
                <c:pt idx="143">
                  <c:v>100.64892932915156</c:v>
                </c:pt>
                <c:pt idx="144">
                  <c:v>98.863730891262819</c:v>
                </c:pt>
                <c:pt idx="145">
                  <c:v>100.63295573900886</c:v>
                </c:pt>
                <c:pt idx="146">
                  <c:v>98.848040622844067</c:v>
                </c:pt>
                <c:pt idx="147">
                  <c:v>100.61698468397095</c:v>
                </c:pt>
                <c:pt idx="148">
                  <c:v>98.832352844565236</c:v>
                </c:pt>
                <c:pt idx="149">
                  <c:v>100.60101616363549</c:v>
                </c:pt>
                <c:pt idx="150">
                  <c:v>98.816667556031121</c:v>
                </c:pt>
                <c:pt idx="151">
                  <c:v>100.58505017760019</c:v>
                </c:pt>
                <c:pt idx="152">
                  <c:v>98.800984756846589</c:v>
                </c:pt>
                <c:pt idx="153">
                  <c:v>100.56908672546287</c:v>
                </c:pt>
                <c:pt idx="154">
                  <c:v>98.785304446616578</c:v>
                </c:pt>
                <c:pt idx="155">
                  <c:v>100.55312580682137</c:v>
                </c:pt>
                <c:pt idx="156">
                  <c:v>98.769626624946056</c:v>
                </c:pt>
                <c:pt idx="157">
                  <c:v>100.53716742127359</c:v>
                </c:pt>
                <c:pt idx="158">
                  <c:v>98.753951291440075</c:v>
                </c:pt>
                <c:pt idx="159">
                  <c:v>100.52121156841754</c:v>
                </c:pt>
                <c:pt idx="160">
                  <c:v>98.73827844570377</c:v>
                </c:pt>
                <c:pt idx="161">
                  <c:v>100.50525824785127</c:v>
                </c:pt>
                <c:pt idx="162">
                  <c:v>98.722608087342294</c:v>
                </c:pt>
                <c:pt idx="163">
                  <c:v>100.48930745917288</c:v>
                </c:pt>
                <c:pt idx="164">
                  <c:v>98.706940215960898</c:v>
                </c:pt>
                <c:pt idx="165">
                  <c:v>100.47335920198053</c:v>
                </c:pt>
                <c:pt idx="166">
                  <c:v>98.691274831164876</c:v>
                </c:pt>
                <c:pt idx="167">
                  <c:v>100.45741347587247</c:v>
                </c:pt>
                <c:pt idx="168">
                  <c:v>98.67561193255959</c:v>
                </c:pt>
                <c:pt idx="169">
                  <c:v>100.44147028044701</c:v>
                </c:pt>
                <c:pt idx="170">
                  <c:v>98.659951519750479</c:v>
                </c:pt>
                <c:pt idx="171">
                  <c:v>100.42552961530249</c:v>
                </c:pt>
                <c:pt idx="172">
                  <c:v>98.644293592343018</c:v>
                </c:pt>
                <c:pt idx="173">
                  <c:v>100.40959148003738</c:v>
                </c:pt>
                <c:pt idx="174">
                  <c:v>98.628638149942773</c:v>
                </c:pt>
                <c:pt idx="175">
                  <c:v>100.39365587425014</c:v>
                </c:pt>
                <c:pt idx="176">
                  <c:v>98.61298519215535</c:v>
                </c:pt>
                <c:pt idx="177">
                  <c:v>100.37772279753935</c:v>
                </c:pt>
                <c:pt idx="178">
                  <c:v>98.597334718586424</c:v>
                </c:pt>
                <c:pt idx="179">
                  <c:v>100.36179224950359</c:v>
                </c:pt>
                <c:pt idx="180">
                  <c:v>98.581686728841731</c:v>
                </c:pt>
                <c:pt idx="181">
                  <c:v>100.34586422974159</c:v>
                </c:pt>
                <c:pt idx="182">
                  <c:v>98.56604122252709</c:v>
                </c:pt>
                <c:pt idx="183">
                  <c:v>100.32993873785207</c:v>
                </c:pt>
                <c:pt idx="184">
                  <c:v>98.550398199248349</c:v>
                </c:pt>
                <c:pt idx="185">
                  <c:v>100.31401577343385</c:v>
                </c:pt>
                <c:pt idx="186">
                  <c:v>98.53475765861144</c:v>
                </c:pt>
                <c:pt idx="187">
                  <c:v>100.29809533608581</c:v>
                </c:pt>
                <c:pt idx="188">
                  <c:v>98.519119600222353</c:v>
                </c:pt>
                <c:pt idx="189">
                  <c:v>100.28217742540689</c:v>
                </c:pt>
                <c:pt idx="190">
                  <c:v>98.50348402368715</c:v>
                </c:pt>
                <c:pt idx="191">
                  <c:v>100.26626204099608</c:v>
                </c:pt>
                <c:pt idx="192">
                  <c:v>98.487850928611934</c:v>
                </c:pt>
                <c:pt idx="193">
                  <c:v>100.25034918245245</c:v>
                </c:pt>
                <c:pt idx="194">
                  <c:v>98.472220314602893</c:v>
                </c:pt>
                <c:pt idx="195">
                  <c:v>100.23443884937514</c:v>
                </c:pt>
                <c:pt idx="196">
                  <c:v>98.456592181266245</c:v>
                </c:pt>
                <c:pt idx="197">
                  <c:v>100.21853104136332</c:v>
                </c:pt>
                <c:pt idx="198">
                  <c:v>98.440966528208307</c:v>
                </c:pt>
                <c:pt idx="199">
                  <c:v>100.20262575801627</c:v>
                </c:pt>
                <c:pt idx="200">
                  <c:v>98.425343355035452</c:v>
                </c:pt>
                <c:pt idx="201">
                  <c:v>100.18672299893331</c:v>
                </c:pt>
                <c:pt idx="202">
                  <c:v>98.409722661354095</c:v>
                </c:pt>
                <c:pt idx="203">
                  <c:v>100.1708227637138</c:v>
                </c:pt>
                <c:pt idx="204">
                  <c:v>98.39410444677074</c:v>
                </c:pt>
                <c:pt idx="205">
                  <c:v>100.15492505195722</c:v>
                </c:pt>
                <c:pt idx="206">
                  <c:v>98.378488710891915</c:v>
                </c:pt>
                <c:pt idx="207">
                  <c:v>100.13902986326306</c:v>
                </c:pt>
                <c:pt idx="208">
                  <c:v>98.362875453324264</c:v>
                </c:pt>
                <c:pt idx="209">
                  <c:v>100.1231371972309</c:v>
                </c:pt>
                <c:pt idx="210">
                  <c:v>98.347264673674445</c:v>
                </c:pt>
                <c:pt idx="211">
                  <c:v>100.1072470534604</c:v>
                </c:pt>
                <c:pt idx="212">
                  <c:v>98.331656371549201</c:v>
                </c:pt>
                <c:pt idx="213">
                  <c:v>100.09135943155121</c:v>
                </c:pt>
                <c:pt idx="214">
                  <c:v>98.316050546555331</c:v>
                </c:pt>
                <c:pt idx="215">
                  <c:v>100.07547433110315</c:v>
                </c:pt>
                <c:pt idx="216">
                  <c:v>98.300447198299707</c:v>
                </c:pt>
                <c:pt idx="217">
                  <c:v>100.05959175171601</c:v>
                </c:pt>
                <c:pt idx="218">
                  <c:v>98.284846326389243</c:v>
                </c:pt>
                <c:pt idx="219">
                  <c:v>100.0437116929897</c:v>
                </c:pt>
                <c:pt idx="220">
                  <c:v>98.26924793043095</c:v>
                </c:pt>
                <c:pt idx="221">
                  <c:v>100.02783415452419</c:v>
                </c:pt>
                <c:pt idx="222">
                  <c:v>98.253652010031857</c:v>
                </c:pt>
                <c:pt idx="223">
                  <c:v>100.01195913591947</c:v>
                </c:pt>
                <c:pt idx="224">
                  <c:v>98.23805856479909</c:v>
                </c:pt>
                <c:pt idx="225">
                  <c:v>99.99608663677563</c:v>
                </c:pt>
                <c:pt idx="226">
                  <c:v>98.222467594339818</c:v>
                </c:pt>
                <c:pt idx="227">
                  <c:v>99.980216656692832</c:v>
                </c:pt>
                <c:pt idx="228">
                  <c:v>98.206879098261297</c:v>
                </c:pt>
                <c:pt idx="229">
                  <c:v>99.964349195271282</c:v>
                </c:pt>
                <c:pt idx="230">
                  <c:v>98.191293076170808</c:v>
                </c:pt>
                <c:pt idx="231">
                  <c:v>99.948484252111243</c:v>
                </c:pt>
                <c:pt idx="232">
                  <c:v>98.175709527675721</c:v>
                </c:pt>
                <c:pt idx="233">
                  <c:v>99.932621826813048</c:v>
                </c:pt>
                <c:pt idx="234">
                  <c:v>98.160128452383461</c:v>
                </c:pt>
                <c:pt idx="235">
                  <c:v>99.916761918977116</c:v>
                </c:pt>
                <c:pt idx="236">
                  <c:v>98.144549849901523</c:v>
                </c:pt>
                <c:pt idx="237">
                  <c:v>99.900904528203895</c:v>
                </c:pt>
                <c:pt idx="238">
                  <c:v>98.128973719837447</c:v>
                </c:pt>
                <c:pt idx="239">
                  <c:v>99.885049654093933</c:v>
                </c:pt>
                <c:pt idx="240">
                  <c:v>98.113400061798856</c:v>
                </c:pt>
                <c:pt idx="241">
                  <c:v>99.869197296247791</c:v>
                </c:pt>
                <c:pt idx="242">
                  <c:v>98.097828875393404</c:v>
                </c:pt>
                <c:pt idx="243">
                  <c:v>99.853347454266142</c:v>
                </c:pt>
                <c:pt idx="244">
                  <c:v>98.082260160228856</c:v>
                </c:pt>
                <c:pt idx="245">
                  <c:v>99.837500127749692</c:v>
                </c:pt>
                <c:pt idx="246">
                  <c:v>98.066693915912978</c:v>
                </c:pt>
                <c:pt idx="247">
                  <c:v>99.821655316299228</c:v>
                </c:pt>
                <c:pt idx="248">
                  <c:v>98.051130142053665</c:v>
                </c:pt>
                <c:pt idx="249">
                  <c:v>99.805813019515597</c:v>
                </c:pt>
                <c:pt idx="250">
                  <c:v>98.035568838258826</c:v>
                </c:pt>
                <c:pt idx="251">
                  <c:v>99.7899732369997</c:v>
                </c:pt>
                <c:pt idx="252">
                  <c:v>98.020010004136438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BFC-4349-9BB3-E2975CC09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608088"/>
        <c:axId val="573607696"/>
      </c:scatterChart>
      <c:valAx>
        <c:axId val="573608088"/>
        <c:scaling>
          <c:orientation val="minMax"/>
          <c:max val="2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Days elapsed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73607696"/>
        <c:crosses val="autoZero"/>
        <c:crossBetween val="midCat"/>
      </c:valAx>
      <c:valAx>
        <c:axId val="573607696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" sourceLinked="0"/>
        <c:majorTickMark val="out"/>
        <c:minorTickMark val="none"/>
        <c:tickLblPos val="nextTo"/>
        <c:crossAx val="573608088"/>
        <c:crosses val="autoZero"/>
        <c:crossBetween val="midCat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aseline="0"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Futures demand as percent of $AUM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1"/>
          <c:tx>
            <c:v>Demand as percent of $AUM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'EOD futures demand'!$A$6:$A$18</c:f>
              <c:numCache>
                <c:formatCode>General</c:formatCode>
                <c:ptCount val="13"/>
                <c:pt idx="0">
                  <c:v>-3</c:v>
                </c:pt>
                <c:pt idx="1">
                  <c:v>-2.5</c:v>
                </c:pt>
                <c:pt idx="2">
                  <c:v>-2</c:v>
                </c:pt>
                <c:pt idx="3">
                  <c:v>-1.5</c:v>
                </c:pt>
                <c:pt idx="4">
                  <c:v>-1</c:v>
                </c:pt>
                <c:pt idx="5">
                  <c:v>-0.5</c:v>
                </c:pt>
                <c:pt idx="6">
                  <c:v>0</c:v>
                </c:pt>
                <c:pt idx="7">
                  <c:v>0.5</c:v>
                </c:pt>
                <c:pt idx="8">
                  <c:v>1</c:v>
                </c:pt>
                <c:pt idx="9">
                  <c:v>1.5</c:v>
                </c:pt>
                <c:pt idx="10">
                  <c:v>2</c:v>
                </c:pt>
                <c:pt idx="11">
                  <c:v>2.5</c:v>
                </c:pt>
                <c:pt idx="12">
                  <c:v>3</c:v>
                </c:pt>
              </c:numCache>
            </c:numRef>
          </c:xVal>
          <c:yVal>
            <c:numRef>
              <c:f>'EOD futures demand'!$C$6:$C$18</c:f>
              <c:numCache>
                <c:formatCode>0.0%</c:formatCode>
                <c:ptCount val="13"/>
                <c:pt idx="0">
                  <c:v>6</c:v>
                </c:pt>
                <c:pt idx="1">
                  <c:v>4.375</c:v>
                </c:pt>
                <c:pt idx="2">
                  <c:v>3</c:v>
                </c:pt>
                <c:pt idx="3">
                  <c:v>1.875</c:v>
                </c:pt>
                <c:pt idx="4">
                  <c:v>1</c:v>
                </c:pt>
                <c:pt idx="5">
                  <c:v>0.375</c:v>
                </c:pt>
                <c:pt idx="6">
                  <c:v>0</c:v>
                </c:pt>
                <c:pt idx="7">
                  <c:v>-0.125</c:v>
                </c:pt>
                <c:pt idx="8">
                  <c:v>0</c:v>
                </c:pt>
                <c:pt idx="9">
                  <c:v>0.375</c:v>
                </c:pt>
                <c:pt idx="10">
                  <c:v>1</c:v>
                </c:pt>
                <c:pt idx="11">
                  <c:v>1.875</c:v>
                </c:pt>
                <c:pt idx="12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75-4F49-A33B-40DEBC4F6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2047855"/>
        <c:axId val="67215600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Futures</c:v>
                </c:tx>
                <c:spPr>
                  <a:ln w="190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xVal>
                  <c:numRef>
                    <c:extLst>
                      <c:ext uri="{02D57815-91ED-43cb-92C2-25804820EDAC}">
                        <c15:formulaRef>
                          <c15:sqref>'EOD futures demand'!$A$6:$A$18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-3</c:v>
                      </c:pt>
                      <c:pt idx="1">
                        <c:v>-2.5</c:v>
                      </c:pt>
                      <c:pt idx="2">
                        <c:v>-2</c:v>
                      </c:pt>
                      <c:pt idx="3">
                        <c:v>-1.5</c:v>
                      </c:pt>
                      <c:pt idx="4">
                        <c:v>-1</c:v>
                      </c:pt>
                      <c:pt idx="5">
                        <c:v>-0.5</c:v>
                      </c:pt>
                      <c:pt idx="6">
                        <c:v>0</c:v>
                      </c:pt>
                      <c:pt idx="7">
                        <c:v>0.5</c:v>
                      </c:pt>
                      <c:pt idx="8">
                        <c:v>1</c:v>
                      </c:pt>
                      <c:pt idx="9">
                        <c:v>1.5</c:v>
                      </c:pt>
                      <c:pt idx="10">
                        <c:v>2</c:v>
                      </c:pt>
                      <c:pt idx="11">
                        <c:v>2.5</c:v>
                      </c:pt>
                      <c:pt idx="12">
                        <c:v>3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'EOD futures demand'!$B$6:$B$18</c15:sqref>
                        </c15:formulaRef>
                      </c:ext>
                    </c:extLst>
                    <c:numCache>
                      <c:formatCode>#,##0</c:formatCode>
                      <c:ptCount val="13"/>
                      <c:pt idx="0">
                        <c:v>600</c:v>
                      </c:pt>
                      <c:pt idx="1">
                        <c:v>437.5</c:v>
                      </c:pt>
                      <c:pt idx="2">
                        <c:v>300</c:v>
                      </c:pt>
                      <c:pt idx="3">
                        <c:v>187.5</c:v>
                      </c:pt>
                      <c:pt idx="4">
                        <c:v>100</c:v>
                      </c:pt>
                      <c:pt idx="5">
                        <c:v>37.5</c:v>
                      </c:pt>
                      <c:pt idx="6">
                        <c:v>0</c:v>
                      </c:pt>
                      <c:pt idx="7">
                        <c:v>-12.5</c:v>
                      </c:pt>
                      <c:pt idx="8">
                        <c:v>0</c:v>
                      </c:pt>
                      <c:pt idx="9">
                        <c:v>37.5</c:v>
                      </c:pt>
                      <c:pt idx="10">
                        <c:v>100</c:v>
                      </c:pt>
                      <c:pt idx="11">
                        <c:v>187.5</c:v>
                      </c:pt>
                      <c:pt idx="12">
                        <c:v>300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E075-4F49-A33B-40DEBC4F6BF1}"/>
                  </c:ext>
                </c:extLst>
              </c15:ser>
            </c15:filteredScatterSeries>
          </c:ext>
        </c:extLst>
      </c:scatterChart>
      <c:valAx>
        <c:axId val="161204785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r>
                  <a:rPr lang="en-US"/>
                  <a:t>Leverage ratio, </a:t>
                </a:r>
                <a:r>
                  <a:rPr lang="en-US" i="1"/>
                  <a:t>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ook Antiqua" panose="020406020503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7215600"/>
        <c:crosses val="autoZero"/>
        <c:crossBetween val="midCat"/>
      </c:valAx>
      <c:valAx>
        <c:axId val="6721560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r>
                  <a:rPr lang="en-US"/>
                  <a:t>Percent of $AUM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Book Antiqua" panose="02040602050305030304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12047855"/>
        <c:crossesAt val="-4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400050</xdr:colOff>
      <xdr:row>16</xdr:row>
      <xdr:rowOff>0</xdr:rowOff>
    </xdr:from>
    <xdr:ext cx="5313249" cy="236603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00B6835-EC55-4B86-B548-8ABFC2FC0A40}"/>
            </a:ext>
          </a:extLst>
        </xdr:cNvPr>
        <xdr:cNvSpPr txBox="1"/>
      </xdr:nvSpPr>
      <xdr:spPr>
        <a:xfrm>
          <a:off x="7239000" y="3209925"/>
          <a:ext cx="5313249" cy="2366032"/>
        </a:xfrm>
        <a:prstGeom prst="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baseline="0">
              <a:latin typeface="Book Antiqua" panose="02040602050305030304" pitchFamily="18" charset="0"/>
            </a:rPr>
            <a:t>Return &lt;&gt; 0% and volatility = 0%. </a:t>
          </a:r>
        </a:p>
        <a:p>
          <a:endParaRPr lang="en-US" sz="1100" baseline="0">
            <a:latin typeface="Book Antiqua" panose="02040602050305030304" pitchFamily="18" charset="0"/>
          </a:endParaRPr>
        </a:p>
        <a:p>
          <a:r>
            <a:rPr lang="en-US" sz="1100" baseline="0">
              <a:latin typeface="Book Antiqua" panose="02040602050305030304" pitchFamily="18" charset="0"/>
            </a:rPr>
            <a:t>Investor expects to see </a:t>
          </a:r>
          <a:r>
            <a:rPr lang="en-US" sz="1100" i="1" baseline="0">
              <a:latin typeface="Book Antiqua" panose="02040602050305030304" pitchFamily="18" charset="0"/>
            </a:rPr>
            <a:t>L</a:t>
          </a:r>
          <a:r>
            <a:rPr lang="en-US" sz="1100" baseline="0">
              <a:latin typeface="Book Antiqua" panose="02040602050305030304" pitchFamily="18" charset="0"/>
            </a:rPr>
            <a:t> times the cumulative return of the benchmark index.</a:t>
          </a:r>
        </a:p>
        <a:p>
          <a:r>
            <a:rPr lang="en-US" sz="1100" baseline="0">
              <a:latin typeface="Book Antiqua" panose="02040602050305030304" pitchFamily="18" charset="0"/>
            </a:rPr>
            <a:t>The benchmark index investment assumes </a:t>
          </a:r>
          <a:r>
            <a:rPr lang="en-US" sz="1100" u="sng" baseline="0">
              <a:latin typeface="Book Antiqua" panose="02040602050305030304" pitchFamily="18" charset="0"/>
            </a:rPr>
            <a:t>reinvestment at the index return</a:t>
          </a:r>
          <a:r>
            <a:rPr lang="en-US" sz="1100" baseline="0">
              <a:latin typeface="Book Antiqua" panose="02040602050305030304" pitchFamily="18" charset="0"/>
            </a:rPr>
            <a:t>. </a:t>
          </a:r>
        </a:p>
        <a:p>
          <a:r>
            <a:rPr lang="en-US" sz="1100" baseline="0">
              <a:latin typeface="Book Antiqua" panose="02040602050305030304" pitchFamily="18" charset="0"/>
            </a:rPr>
            <a:t>Leverage ratio is applied to cumulative return after the fact. The "leverage ratio"</a:t>
          </a:r>
        </a:p>
        <a:p>
          <a:r>
            <a:rPr lang="en-US" sz="1100" baseline="0">
              <a:latin typeface="Book Antiqua" panose="02040602050305030304" pitchFamily="18" charset="0"/>
            </a:rPr>
            <a:t>implicitly stays at </a:t>
          </a:r>
          <a:r>
            <a:rPr lang="en-US" sz="1100" i="1" baseline="0">
              <a:latin typeface="Book Antiqua" panose="02040602050305030304" pitchFamily="18" charset="0"/>
            </a:rPr>
            <a:t>L</a:t>
          </a:r>
          <a:r>
            <a:rPr lang="en-US" sz="1100" baseline="0">
              <a:latin typeface="Book Antiqua" panose="02040602050305030304" pitchFamily="18" charset="0"/>
            </a:rPr>
            <a:t>.</a:t>
          </a:r>
        </a:p>
        <a:p>
          <a:endParaRPr lang="en-US" sz="1100" baseline="0">
            <a:latin typeface="Book Antiqua" panose="02040602050305030304" pitchFamily="18" charset="0"/>
          </a:endParaRPr>
        </a:p>
        <a:p>
          <a:r>
            <a:rPr lang="en-US" sz="1100" baseline="0">
              <a:latin typeface="Book Antiqua" panose="02040602050305030304" pitchFamily="18" charset="0"/>
            </a:rPr>
            <a:t>ETP assumes </a:t>
          </a:r>
          <a:r>
            <a:rPr lang="en-US" sz="1100" u="sng" baseline="0">
              <a:latin typeface="Book Antiqua" panose="02040602050305030304" pitchFamily="18" charset="0"/>
            </a:rPr>
            <a:t>reinvestment at the levered return</a:t>
          </a:r>
          <a:r>
            <a:rPr lang="en-US" sz="1100" baseline="0">
              <a:latin typeface="Book Antiqua" panose="02040602050305030304" pitchFamily="18" charset="0"/>
            </a:rPr>
            <a:t>. Hence, the implicit leverage </a:t>
          </a:r>
        </a:p>
        <a:p>
          <a:r>
            <a:rPr lang="en-US" sz="1100" baseline="0">
              <a:latin typeface="Book Antiqua" panose="02040602050305030304" pitchFamily="18" charset="0"/>
            </a:rPr>
            <a:t>changes through time. </a:t>
          </a:r>
        </a:p>
        <a:p>
          <a:pPr lvl="1"/>
          <a:r>
            <a:rPr lang="en-US" sz="1100" baseline="0">
              <a:latin typeface="Book Antiqua" panose="02040602050305030304" pitchFamily="18" charset="0"/>
            </a:rPr>
            <a:t>a) </a:t>
          </a:r>
          <a:r>
            <a:rPr lang="en-US" sz="1100" i="1" baseline="0">
              <a:latin typeface="Book Antiqua" panose="02040602050305030304" pitchFamily="18" charset="0"/>
            </a:rPr>
            <a:t>L</a:t>
          </a:r>
          <a:r>
            <a:rPr lang="en-US" sz="1100" baseline="0">
              <a:latin typeface="Book Antiqua" panose="02040602050305030304" pitchFamily="18" charset="0"/>
            </a:rPr>
            <a:t> &gt; 1 implies actual performance exceeds expected performance since </a:t>
          </a:r>
        </a:p>
        <a:p>
          <a:pPr lvl="1"/>
          <a:r>
            <a:rPr lang="en-US" sz="1100" baseline="0">
              <a:latin typeface="Book Antiqua" panose="02040602050305030304" pitchFamily="18" charset="0"/>
            </a:rPr>
            <a:t>     actual leverage increases through time.</a:t>
          </a:r>
        </a:p>
        <a:p>
          <a:pPr lvl="1"/>
          <a:r>
            <a:rPr lang="en-US" sz="1100" baseline="0">
              <a:latin typeface="Book Antiqua" panose="02040602050305030304" pitchFamily="18" charset="0"/>
            </a:rPr>
            <a:t>b) </a:t>
          </a:r>
          <a:r>
            <a:rPr lang="en-US" sz="1100" i="1" baseline="0">
              <a:latin typeface="Book Antiqua" panose="02040602050305030304" pitchFamily="18" charset="0"/>
            </a:rPr>
            <a:t>L</a:t>
          </a:r>
          <a:r>
            <a:rPr lang="en-US" sz="1100" baseline="0">
              <a:latin typeface="Book Antiqua" panose="02040602050305030304" pitchFamily="18" charset="0"/>
            </a:rPr>
            <a:t> &lt; -1 implies actual performance exceeds expected performance </a:t>
          </a:r>
        </a:p>
        <a:p>
          <a:pPr lvl="1"/>
          <a:r>
            <a:rPr lang="en-US" sz="1100" baseline="0">
              <a:latin typeface="Book Antiqua" panose="02040602050305030304" pitchFamily="18" charset="0"/>
            </a:rPr>
            <a:t>     since actual leverage increases (becomes less negative) through time. </a:t>
          </a:r>
        </a:p>
      </xdr:txBody>
    </xdr:sp>
    <xdr:clientData/>
  </xdr:oneCellAnchor>
  <xdr:twoCellAnchor>
    <xdr:from>
      <xdr:col>11</xdr:col>
      <xdr:colOff>204787</xdr:colOff>
      <xdr:row>0</xdr:row>
      <xdr:rowOff>157162</xdr:rowOff>
    </xdr:from>
    <xdr:to>
      <xdr:col>18</xdr:col>
      <xdr:colOff>509587</xdr:colOff>
      <xdr:row>14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4FA7198-4D5B-4118-9C6E-74EC0CF6E2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16</xdr:row>
      <xdr:rowOff>0</xdr:rowOff>
    </xdr:from>
    <xdr:ext cx="5340693" cy="131420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103B847-0F00-4CA6-B42C-9AACCADF9A0B}"/>
            </a:ext>
          </a:extLst>
        </xdr:cNvPr>
        <xdr:cNvSpPr txBox="1"/>
      </xdr:nvSpPr>
      <xdr:spPr>
        <a:xfrm>
          <a:off x="6677025" y="3238500"/>
          <a:ext cx="5340693" cy="1314206"/>
        </a:xfrm>
        <a:prstGeom prst="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 baseline="0">
              <a:latin typeface="Book Antiqua" panose="02040602050305030304" pitchFamily="18" charset="0"/>
            </a:rPr>
            <a:t>Return = 0% and volatility &gt; 0%. </a:t>
          </a:r>
        </a:p>
        <a:p>
          <a:endParaRPr lang="en-US" sz="1100" baseline="0">
            <a:latin typeface="Book Antiqua" panose="02040602050305030304" pitchFamily="18" charset="0"/>
          </a:endParaRPr>
        </a:p>
        <a:p>
          <a:r>
            <a:rPr lang="en-US" sz="1100" baseline="0">
              <a:latin typeface="Book Antiqua" panose="02040602050305030304" pitchFamily="18" charset="0"/>
            </a:rPr>
            <a:t>With a cumulative benchmark return of 0%, the cumulative levered return</a:t>
          </a:r>
        </a:p>
        <a:p>
          <a:r>
            <a:rPr lang="en-US" sz="1100" baseline="0">
              <a:latin typeface="Book Antiqua" panose="02040602050305030304" pitchFamily="18" charset="0"/>
            </a:rPr>
            <a:t>for periods beyond one day will always be less than 0%. </a:t>
          </a:r>
        </a:p>
        <a:p>
          <a:endParaRPr lang="en-US" sz="1100" baseline="0">
            <a:latin typeface="Book Antiqua" panose="02040602050305030304" pitchFamily="18" charset="0"/>
          </a:endParaRPr>
        </a:p>
        <a:p>
          <a:r>
            <a:rPr lang="en-US" sz="1100" baseline="0">
              <a:latin typeface="Book Antiqua" panose="02040602050305030304" pitchFamily="18" charset="0"/>
            </a:rPr>
            <a:t>The intuition here is that if ((1+</a:t>
          </a:r>
          <a:r>
            <a:rPr lang="en-US" sz="1100" i="1" baseline="0">
              <a:latin typeface="Book Antiqua" panose="02040602050305030304" pitchFamily="18" charset="0"/>
            </a:rPr>
            <a:t>R</a:t>
          </a:r>
          <a:r>
            <a:rPr lang="en-US" sz="1100" baseline="-25000">
              <a:latin typeface="Book Antiqua" panose="02040602050305030304" pitchFamily="18" charset="0"/>
            </a:rPr>
            <a:t>1</a:t>
          </a:r>
          <a:r>
            <a:rPr lang="en-US" sz="1100" baseline="0">
              <a:latin typeface="Book Antiqua" panose="02040602050305030304" pitchFamily="18" charset="0"/>
            </a:rPr>
            <a:t>)*(1+</a:t>
          </a:r>
          <a:r>
            <a:rPr lang="en-US" sz="1100" i="1" baseline="0">
              <a:latin typeface="Book Antiqua" panose="02040602050305030304" pitchFamily="18" charset="0"/>
            </a:rPr>
            <a:t>R</a:t>
          </a:r>
          <a:r>
            <a:rPr lang="en-US" sz="1100" baseline="-25000">
              <a:latin typeface="Book Antiqua" panose="02040602050305030304" pitchFamily="18" charset="0"/>
            </a:rPr>
            <a:t>2</a:t>
          </a:r>
          <a:r>
            <a:rPr lang="en-US" sz="1100" baseline="0">
              <a:latin typeface="Book Antiqua" panose="02040602050305030304" pitchFamily="18" charset="0"/>
            </a:rPr>
            <a:t>) - 1) * </a:t>
          </a:r>
          <a:r>
            <a:rPr lang="en-US" sz="1100" i="1" baseline="0">
              <a:latin typeface="Book Antiqua" panose="02040602050305030304" pitchFamily="18" charset="0"/>
            </a:rPr>
            <a:t>L</a:t>
          </a:r>
          <a:r>
            <a:rPr lang="en-US" sz="1100" baseline="0">
              <a:latin typeface="Book Antiqua" panose="02040602050305030304" pitchFamily="18" charset="0"/>
            </a:rPr>
            <a:t> = 0 then (1+</a:t>
          </a:r>
          <a:r>
            <a:rPr lang="en-US" sz="1100" i="1" baseline="0">
              <a:latin typeface="Book Antiqua" panose="02040602050305030304" pitchFamily="18" charset="0"/>
            </a:rPr>
            <a:t>LR</a:t>
          </a:r>
          <a:r>
            <a:rPr lang="en-US" sz="1100" baseline="-25000">
              <a:latin typeface="Book Antiqua" panose="02040602050305030304" pitchFamily="18" charset="0"/>
            </a:rPr>
            <a:t>1</a:t>
          </a:r>
          <a:r>
            <a:rPr lang="en-US" sz="1100" baseline="0">
              <a:latin typeface="Book Antiqua" panose="02040602050305030304" pitchFamily="18" charset="0"/>
            </a:rPr>
            <a:t>)*(1+</a:t>
          </a:r>
          <a:r>
            <a:rPr lang="en-US" sz="1100" i="1" baseline="0">
              <a:latin typeface="Book Antiqua" panose="02040602050305030304" pitchFamily="18" charset="0"/>
            </a:rPr>
            <a:t>LR</a:t>
          </a:r>
          <a:r>
            <a:rPr lang="en-US" sz="1100" baseline="-25000">
              <a:latin typeface="Book Antiqua" panose="02040602050305030304" pitchFamily="18" charset="0"/>
            </a:rPr>
            <a:t>2</a:t>
          </a:r>
          <a:r>
            <a:rPr lang="en-US" sz="1100" baseline="0">
              <a:latin typeface="Book Antiqua" panose="02040602050305030304" pitchFamily="18" charset="0"/>
            </a:rPr>
            <a:t>) - 1 &lt; 0%.</a:t>
          </a:r>
        </a:p>
        <a:p>
          <a:endParaRPr lang="en-US" sz="1100" baseline="0">
            <a:latin typeface="Book Antiqua" panose="02040602050305030304" pitchFamily="18" charset="0"/>
          </a:endParaRPr>
        </a:p>
      </xdr:txBody>
    </xdr:sp>
    <xdr:clientData/>
  </xdr:oneCellAnchor>
  <xdr:twoCellAnchor>
    <xdr:from>
      <xdr:col>10</xdr:col>
      <xdr:colOff>433387</xdr:colOff>
      <xdr:row>0</xdr:row>
      <xdr:rowOff>157162</xdr:rowOff>
    </xdr:from>
    <xdr:to>
      <xdr:col>18</xdr:col>
      <xdr:colOff>271462</xdr:colOff>
      <xdr:row>14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E5D1AB7-EB44-4B4A-8EAB-51B2EC64D2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628650</xdr:colOff>
      <xdr:row>0</xdr:row>
      <xdr:rowOff>0</xdr:rowOff>
    </xdr:from>
    <xdr:to>
      <xdr:col>19</xdr:col>
      <xdr:colOff>323850</xdr:colOff>
      <xdr:row>13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A413D88-010E-4446-BE90-EFF8A35DC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266700</xdr:colOff>
      <xdr:row>18</xdr:row>
      <xdr:rowOff>95250</xdr:rowOff>
    </xdr:from>
    <xdr:ext cx="3810723" cy="61824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E06ED60-4EA9-4BEA-9255-1866E700AEFA}"/>
            </a:ext>
          </a:extLst>
        </xdr:cNvPr>
        <xdr:cNvSpPr txBox="1"/>
      </xdr:nvSpPr>
      <xdr:spPr>
        <a:xfrm>
          <a:off x="5638800" y="3705225"/>
          <a:ext cx="3810723" cy="618246"/>
        </a:xfrm>
        <a:prstGeom prst="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>
              <a:latin typeface="Book Antiqua" panose="02040602050305030304" pitchFamily="18" charset="0"/>
            </a:rPr>
            <a:t>1) Set mean and standard deviation in annualized returns.</a:t>
          </a:r>
        </a:p>
        <a:p>
          <a:r>
            <a:rPr lang="en-US" sz="1100">
              <a:latin typeface="Book Antiqua" panose="02040602050305030304" pitchFamily="18" charset="0"/>
            </a:rPr>
            <a:t>2) Transform</a:t>
          </a:r>
          <a:r>
            <a:rPr lang="en-US" sz="1100" baseline="0">
              <a:latin typeface="Book Antiqua" panose="02040602050305030304" pitchFamily="18" charset="0"/>
            </a:rPr>
            <a:t> to daily returns.</a:t>
          </a:r>
        </a:p>
        <a:p>
          <a:r>
            <a:rPr lang="en-US" sz="1100" baseline="0">
              <a:latin typeface="Book Antiqua" panose="02040602050305030304" pitchFamily="18" charset="0"/>
            </a:rPr>
            <a:t>3) Use Solver to determine price pathes.</a:t>
          </a:r>
          <a:endParaRPr lang="en-US" sz="1100">
            <a:latin typeface="Book Antiqua" panose="02040602050305030304" pitchFamily="18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328612</xdr:colOff>
      <xdr:row>1</xdr:row>
      <xdr:rowOff>80962</xdr:rowOff>
    </xdr:from>
    <xdr:to>
      <xdr:col>11</xdr:col>
      <xdr:colOff>23812</xdr:colOff>
      <xdr:row>15</xdr:row>
      <xdr:rowOff>23812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22EE4F8-167D-1894-B26E-AA22C5944A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Teach\6435\AIM%2007%20Levered%20and%20inverse%20ETPs\Leveraged%20and%20inverse%20ETPs.xlsx" TargetMode="External"/><Relationship Id="rId1" Type="http://schemas.openxmlformats.org/officeDocument/2006/relationships/externalLinkPath" Target="Leveraged%20and%20inverse%20ET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sklibSimData"/>
      <sheetName val="No volatility"/>
      <sheetName val="Volatility"/>
      <sheetName val="DWT-UWT"/>
      <sheetName val="RiskSerializationData"/>
    </sheetNames>
    <sheetDataSet>
      <sheetData sheetId="0" refreshError="1"/>
      <sheetData sheetId="1">
        <row r="5">
          <cell r="A5">
            <v>0</v>
          </cell>
          <cell r="C5">
            <v>100</v>
          </cell>
          <cell r="E5">
            <v>100</v>
          </cell>
          <cell r="H5">
            <v>100</v>
          </cell>
        </row>
        <row r="6">
          <cell r="A6">
            <v>1</v>
          </cell>
          <cell r="B6">
            <v>-0.1</v>
          </cell>
          <cell r="C6">
            <v>90</v>
          </cell>
          <cell r="D6">
            <v>-9.9999999999999978E-2</v>
          </cell>
          <cell r="E6">
            <v>110.00000000000001</v>
          </cell>
          <cell r="G6">
            <v>0.1</v>
          </cell>
          <cell r="H6">
            <v>110.00000000000001</v>
          </cell>
          <cell r="I6">
            <v>0.10000000000000009</v>
          </cell>
          <cell r="J6">
            <v>-1.0000000000000011</v>
          </cell>
        </row>
        <row r="7">
          <cell r="A7">
            <v>2</v>
          </cell>
          <cell r="B7">
            <v>-0.1</v>
          </cell>
          <cell r="C7">
            <v>81</v>
          </cell>
          <cell r="D7">
            <v>-0.18999999999999995</v>
          </cell>
          <cell r="E7">
            <v>119</v>
          </cell>
          <cell r="G7">
            <v>0.1</v>
          </cell>
          <cell r="H7">
            <v>121.00000000000003</v>
          </cell>
          <cell r="I7">
            <v>0.21000000000000019</v>
          </cell>
          <cell r="J7">
            <v>-1.1052631578947381</v>
          </cell>
        </row>
        <row r="8">
          <cell r="A8">
            <v>3</v>
          </cell>
          <cell r="B8">
            <v>-0.1</v>
          </cell>
          <cell r="C8">
            <v>72.900000000000006</v>
          </cell>
          <cell r="D8">
            <v>-0.27099999999999991</v>
          </cell>
          <cell r="E8">
            <v>127.1</v>
          </cell>
          <cell r="G8">
            <v>0.1</v>
          </cell>
          <cell r="H8">
            <v>133.10000000000005</v>
          </cell>
          <cell r="I8">
            <v>0.33100000000000041</v>
          </cell>
          <cell r="J8">
            <v>-1.2214022140221421</v>
          </cell>
        </row>
        <row r="9">
          <cell r="A9">
            <v>4</v>
          </cell>
          <cell r="B9">
            <v>-0.1</v>
          </cell>
          <cell r="C9">
            <v>65.610000000000014</v>
          </cell>
          <cell r="D9">
            <v>-0.34389999999999987</v>
          </cell>
          <cell r="E9">
            <v>134.38999999999999</v>
          </cell>
          <cell r="G9">
            <v>0.1</v>
          </cell>
          <cell r="H9">
            <v>146.41000000000008</v>
          </cell>
          <cell r="I9">
            <v>0.46410000000000085</v>
          </cell>
          <cell r="J9">
            <v>-1.3495202093631899</v>
          </cell>
        </row>
        <row r="10">
          <cell r="A10">
            <v>5</v>
          </cell>
          <cell r="B10">
            <v>-0.1</v>
          </cell>
          <cell r="C10">
            <v>59.049000000000014</v>
          </cell>
          <cell r="D10">
            <v>-0.40950999999999982</v>
          </cell>
          <cell r="E10">
            <v>140.95099999999999</v>
          </cell>
          <cell r="G10">
            <v>0.1</v>
          </cell>
          <cell r="H10">
            <v>161.0510000000001</v>
          </cell>
          <cell r="I10">
            <v>0.610510000000001</v>
          </cell>
          <cell r="J10">
            <v>-1.4908305047495818</v>
          </cell>
        </row>
        <row r="11">
          <cell r="A11">
            <v>6</v>
          </cell>
          <cell r="B11">
            <v>-0.1</v>
          </cell>
          <cell r="C11">
            <v>53.144100000000016</v>
          </cell>
          <cell r="D11">
            <v>-0.46855899999999984</v>
          </cell>
          <cell r="E11">
            <v>146.85589999999999</v>
          </cell>
          <cell r="G11">
            <v>0.1</v>
          </cell>
          <cell r="H11">
            <v>177.15610000000012</v>
          </cell>
          <cell r="I11">
            <v>0.77156100000000127</v>
          </cell>
          <cell r="J11">
            <v>-1.6466677622241843</v>
          </cell>
        </row>
        <row r="12">
          <cell r="A12">
            <v>7</v>
          </cell>
          <cell r="B12">
            <v>-0.1</v>
          </cell>
          <cell r="C12">
            <v>47.829690000000014</v>
          </cell>
          <cell r="D12">
            <v>-0.52170309999999986</v>
          </cell>
          <cell r="E12">
            <v>152.17030999999997</v>
          </cell>
          <cell r="G12">
            <v>0.1</v>
          </cell>
          <cell r="H12">
            <v>194.87171000000015</v>
          </cell>
          <cell r="I12">
            <v>0.94871710000000142</v>
          </cell>
          <cell r="J12">
            <v>-1.8185000242475111</v>
          </cell>
        </row>
        <row r="13">
          <cell r="A13">
            <v>8</v>
          </cell>
          <cell r="B13">
            <v>-0.1</v>
          </cell>
          <cell r="C13">
            <v>43.046721000000012</v>
          </cell>
          <cell r="D13">
            <v>-0.5695327899999999</v>
          </cell>
          <cell r="E13">
            <v>156.95327899999998</v>
          </cell>
          <cell r="G13">
            <v>0.1</v>
          </cell>
          <cell r="H13">
            <v>214.3588810000002</v>
          </cell>
          <cell r="I13">
            <v>1.143588810000002</v>
          </cell>
          <cell r="J13">
            <v>-2.0079420010215783</v>
          </cell>
        </row>
        <row r="14">
          <cell r="A14">
            <v>9</v>
          </cell>
          <cell r="B14">
            <v>-0.1</v>
          </cell>
          <cell r="C14">
            <v>38.742048900000015</v>
          </cell>
          <cell r="D14">
            <v>-0.61257951099999985</v>
          </cell>
          <cell r="E14">
            <v>161.25795109999999</v>
          </cell>
          <cell r="G14">
            <v>0.1</v>
          </cell>
          <cell r="H14">
            <v>235.79476910000022</v>
          </cell>
          <cell r="I14">
            <v>1.3579476910000023</v>
          </cell>
          <cell r="J14">
            <v>-2.2167696872251454</v>
          </cell>
        </row>
        <row r="15">
          <cell r="A15">
            <v>10</v>
          </cell>
          <cell r="B15">
            <v>-0.1</v>
          </cell>
          <cell r="C15">
            <v>34.867844010000013</v>
          </cell>
          <cell r="D15">
            <v>-0.65132155989999985</v>
          </cell>
          <cell r="E15">
            <v>165.13215599</v>
          </cell>
          <cell r="G15">
            <v>0.1</v>
          </cell>
          <cell r="H15">
            <v>259.37424601000026</v>
          </cell>
          <cell r="I15">
            <v>1.5937424601000028</v>
          </cell>
          <cell r="J15">
            <v>-2.4469364415707302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DA719-A60E-4939-B992-C12F7DB77313}">
  <dimension ref="A1:W11"/>
  <sheetViews>
    <sheetView showGridLines="0" workbookViewId="0">
      <selection activeCell="J3" sqref="J3"/>
    </sheetView>
  </sheetViews>
  <sheetFormatPr defaultRowHeight="15.75" x14ac:dyDescent="0.25"/>
  <cols>
    <col min="1" max="1" width="12.42578125" style="48" customWidth="1"/>
    <col min="2" max="5" width="9.7109375" style="46" customWidth="1"/>
    <col min="6" max="6" width="4.7109375" style="46" customWidth="1"/>
    <col min="7" max="10" width="9.7109375" style="46" customWidth="1"/>
    <col min="11" max="11" width="6" style="46" customWidth="1"/>
    <col min="12" max="18" width="9.140625" style="46"/>
    <col min="19" max="23" width="9.140625" style="47"/>
    <col min="24" max="16384" width="9.140625" style="42"/>
  </cols>
  <sheetData>
    <row r="1" spans="1:11" ht="16.5" x14ac:dyDescent="0.3">
      <c r="A1" s="43" t="s">
        <v>44</v>
      </c>
      <c r="B1" s="44"/>
      <c r="C1" s="44"/>
      <c r="D1" s="44"/>
      <c r="E1" s="44"/>
      <c r="F1" s="44"/>
      <c r="G1" s="44"/>
      <c r="H1" s="44"/>
      <c r="I1" s="44"/>
      <c r="J1" s="45"/>
    </row>
    <row r="2" spans="1:11" x14ac:dyDescent="0.25">
      <c r="B2" s="49" t="s">
        <v>38</v>
      </c>
      <c r="C2" s="49"/>
      <c r="D2" s="49"/>
      <c r="E2" s="48"/>
      <c r="F2" s="48"/>
      <c r="G2" s="49" t="s">
        <v>2</v>
      </c>
      <c r="H2" s="49"/>
      <c r="I2" s="50"/>
      <c r="J2" s="51">
        <v>-1</v>
      </c>
    </row>
    <row r="3" spans="1:11" x14ac:dyDescent="0.25">
      <c r="B3" s="48" t="s">
        <v>35</v>
      </c>
      <c r="C3" s="48" t="s">
        <v>34</v>
      </c>
      <c r="D3" s="48" t="s">
        <v>36</v>
      </c>
      <c r="E3" s="48" t="s">
        <v>8</v>
      </c>
      <c r="F3" s="48"/>
      <c r="G3" s="48" t="s">
        <v>35</v>
      </c>
      <c r="H3" s="48" t="s">
        <v>39</v>
      </c>
      <c r="I3" s="48" t="s">
        <v>36</v>
      </c>
      <c r="J3" s="48" t="s">
        <v>23</v>
      </c>
    </row>
    <row r="4" spans="1:11" x14ac:dyDescent="0.25">
      <c r="A4" s="52" t="s">
        <v>1</v>
      </c>
      <c r="B4" s="52" t="s">
        <v>3</v>
      </c>
      <c r="C4" s="52" t="s">
        <v>37</v>
      </c>
      <c r="D4" s="52" t="s">
        <v>0</v>
      </c>
      <c r="E4" s="52" t="s">
        <v>40</v>
      </c>
      <c r="F4" s="52"/>
      <c r="G4" s="52" t="s">
        <v>0</v>
      </c>
      <c r="H4" s="52" t="s">
        <v>21</v>
      </c>
      <c r="I4" s="52" t="s">
        <v>0</v>
      </c>
      <c r="J4" s="52" t="s">
        <v>24</v>
      </c>
    </row>
    <row r="5" spans="1:11" x14ac:dyDescent="0.25">
      <c r="A5" s="48">
        <v>0</v>
      </c>
      <c r="C5" s="53">
        <v>100</v>
      </c>
      <c r="E5" s="53">
        <v>100</v>
      </c>
      <c r="H5" s="53">
        <v>100</v>
      </c>
    </row>
    <row r="6" spans="1:11" x14ac:dyDescent="0.25">
      <c r="A6" s="48">
        <f>A5+1</f>
        <v>1</v>
      </c>
      <c r="B6" s="54">
        <v>-0.2</v>
      </c>
      <c r="C6" s="53">
        <f>C5*(1+B6)</f>
        <v>80</v>
      </c>
      <c r="D6" s="55">
        <f>C6/$C$5-1</f>
        <v>-0.19999999999999996</v>
      </c>
      <c r="E6" s="53">
        <f>$C$5*(1+D6*$J$2)</f>
        <v>120</v>
      </c>
      <c r="G6" s="56">
        <f>$J$2*B6</f>
        <v>0.2</v>
      </c>
      <c r="H6" s="53">
        <f>H5*(1+G6)</f>
        <v>120</v>
      </c>
      <c r="I6" s="55">
        <f>H6/$H$5-1</f>
        <v>0.19999999999999996</v>
      </c>
      <c r="J6" s="53">
        <f>I6/D6</f>
        <v>-1</v>
      </c>
      <c r="K6" s="62"/>
    </row>
    <row r="7" spans="1:11" x14ac:dyDescent="0.25">
      <c r="A7" s="48">
        <f t="shared" ref="A7" si="0">A6+1</f>
        <v>2</v>
      </c>
      <c r="B7" s="56">
        <f>B6</f>
        <v>-0.2</v>
      </c>
      <c r="C7" s="53">
        <f t="shared" ref="C7" si="1">C6*(1+B7)</f>
        <v>64</v>
      </c>
      <c r="D7" s="55">
        <f t="shared" ref="D7" si="2">C7/$C$5-1</f>
        <v>-0.36</v>
      </c>
      <c r="E7" s="53">
        <f t="shared" ref="E7" si="3">$C$5*(1+D7*$J$2)</f>
        <v>136</v>
      </c>
      <c r="G7" s="56">
        <f>$J$2*B7</f>
        <v>0.2</v>
      </c>
      <c r="H7" s="53">
        <f t="shared" ref="H7" si="4">H6*(1+G7)</f>
        <v>144</v>
      </c>
      <c r="I7" s="55">
        <f t="shared" ref="I7" si="5">H7/$H$5-1</f>
        <v>0.43999999999999995</v>
      </c>
      <c r="J7" s="53">
        <f t="shared" ref="J7" si="6">I7/D7</f>
        <v>-1.2222222222222221</v>
      </c>
      <c r="K7" s="63"/>
    </row>
    <row r="8" spans="1:11" x14ac:dyDescent="0.25">
      <c r="D8" s="57"/>
      <c r="I8" s="57"/>
    </row>
    <row r="9" spans="1:11" x14ac:dyDescent="0.25">
      <c r="A9" s="58" t="s">
        <v>5</v>
      </c>
      <c r="B9" s="55">
        <f>STDEV(B6:B7)</f>
        <v>0</v>
      </c>
      <c r="D9" s="55" t="s">
        <v>45</v>
      </c>
      <c r="E9" s="55">
        <f>E7/E5-1</f>
        <v>0.3600000000000001</v>
      </c>
      <c r="G9" s="46" t="s">
        <v>20</v>
      </c>
      <c r="H9" s="55">
        <f>H7/H5-1</f>
        <v>0.43999999999999995</v>
      </c>
      <c r="I9" s="55"/>
    </row>
    <row r="10" spans="1:11" x14ac:dyDescent="0.25">
      <c r="A10" s="58"/>
    </row>
    <row r="11" spans="1:11" x14ac:dyDescent="0.25">
      <c r="A11" s="58"/>
    </row>
  </sheetData>
  <mergeCells count="3">
    <mergeCell ref="A1:J1"/>
    <mergeCell ref="B2:D2"/>
    <mergeCell ref="G2:I2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65B14-B9A7-478B-BCB9-18999B77520D}">
  <dimension ref="A1:V15"/>
  <sheetViews>
    <sheetView showGridLines="0" workbookViewId="0">
      <selection sqref="A1:I10"/>
    </sheetView>
  </sheetViews>
  <sheetFormatPr defaultRowHeight="15.75" x14ac:dyDescent="0.25"/>
  <cols>
    <col min="1" max="1" width="12.42578125" style="48" customWidth="1"/>
    <col min="2" max="2" width="10.7109375" style="46" customWidth="1"/>
    <col min="3" max="5" width="11.7109375" style="46" customWidth="1"/>
    <col min="6" max="6" width="3.7109375" style="46" customWidth="1"/>
    <col min="7" max="9" width="10.7109375" style="46" customWidth="1"/>
    <col min="10" max="10" width="6" style="46" customWidth="1"/>
    <col min="11" max="17" width="9.140625" style="46"/>
    <col min="18" max="22" width="9.140625" style="47"/>
    <col min="23" max="16384" width="9.140625" style="42"/>
  </cols>
  <sheetData>
    <row r="1" spans="1:22" ht="16.5" x14ac:dyDescent="0.3">
      <c r="A1" s="43" t="s">
        <v>46</v>
      </c>
      <c r="B1" s="44"/>
      <c r="C1" s="44"/>
      <c r="D1" s="44"/>
      <c r="E1" s="44"/>
      <c r="F1" s="44"/>
      <c r="G1" s="44"/>
      <c r="H1" s="44"/>
      <c r="I1" s="44"/>
    </row>
    <row r="2" spans="1:22" x14ac:dyDescent="0.25">
      <c r="B2" s="49" t="s">
        <v>38</v>
      </c>
      <c r="C2" s="49"/>
      <c r="D2" s="49"/>
      <c r="E2" s="48"/>
      <c r="F2" s="48"/>
      <c r="G2" s="59" t="s">
        <v>2</v>
      </c>
      <c r="H2" s="59"/>
      <c r="I2" s="51">
        <v>-1</v>
      </c>
      <c r="Q2" s="47"/>
      <c r="V2" s="42"/>
    </row>
    <row r="3" spans="1:22" x14ac:dyDescent="0.25">
      <c r="B3" s="48" t="s">
        <v>35</v>
      </c>
      <c r="C3" s="48" t="s">
        <v>34</v>
      </c>
      <c r="D3" s="48" t="s">
        <v>36</v>
      </c>
      <c r="E3" s="48" t="s">
        <v>8</v>
      </c>
      <c r="F3" s="48"/>
      <c r="G3" s="48" t="s">
        <v>35</v>
      </c>
      <c r="H3" s="48" t="s">
        <v>39</v>
      </c>
      <c r="I3" s="48" t="s">
        <v>36</v>
      </c>
    </row>
    <row r="4" spans="1:22" x14ac:dyDescent="0.25">
      <c r="A4" s="52" t="s">
        <v>1</v>
      </c>
      <c r="B4" s="52" t="s">
        <v>3</v>
      </c>
      <c r="C4" s="52" t="s">
        <v>37</v>
      </c>
      <c r="D4" s="52" t="s">
        <v>0</v>
      </c>
      <c r="E4" s="52" t="s">
        <v>40</v>
      </c>
      <c r="F4" s="52"/>
      <c r="G4" s="52" t="s">
        <v>0</v>
      </c>
      <c r="H4" s="52" t="s">
        <v>21</v>
      </c>
      <c r="I4" s="52" t="s">
        <v>0</v>
      </c>
    </row>
    <row r="5" spans="1:22" x14ac:dyDescent="0.25">
      <c r="A5" s="48">
        <v>0</v>
      </c>
      <c r="C5" s="53">
        <v>100</v>
      </c>
      <c r="E5" s="53">
        <v>100</v>
      </c>
      <c r="H5" s="53">
        <v>100</v>
      </c>
    </row>
    <row r="6" spans="1:22" x14ac:dyDescent="0.25">
      <c r="A6" s="48">
        <f>A5+1</f>
        <v>1</v>
      </c>
      <c r="B6" s="60">
        <f>C6/C5-1</f>
        <v>0.22140275816016985</v>
      </c>
      <c r="C6" s="53">
        <f>C5*EXP($B$10)</f>
        <v>122.14027581601698</v>
      </c>
      <c r="D6" s="55">
        <f>C6/$C$5-1</f>
        <v>0.22140275816016985</v>
      </c>
      <c r="E6" s="53">
        <f>$C$5*(1+D6*$I$2)</f>
        <v>77.859724183983019</v>
      </c>
      <c r="G6" s="55">
        <f>$I$2*B6</f>
        <v>-0.22140275816016985</v>
      </c>
      <c r="H6" s="53">
        <f>H5*(1+G6)</f>
        <v>77.859724183983019</v>
      </c>
      <c r="I6" s="55">
        <f>H6/$H$5-1</f>
        <v>-0.22140275816016985</v>
      </c>
      <c r="J6" s="53"/>
    </row>
    <row r="7" spans="1:22" x14ac:dyDescent="0.25">
      <c r="A7" s="48">
        <f t="shared" ref="A7" si="0">A6+1</f>
        <v>2</v>
      </c>
      <c r="B7" s="60">
        <f t="shared" ref="B7" si="1">C7/C6-1</f>
        <v>-0.18126924692201818</v>
      </c>
      <c r="C7" s="53">
        <f>C6*EXP(-$B$10)</f>
        <v>100</v>
      </c>
      <c r="D7" s="55">
        <f t="shared" ref="D7" si="2">C7/$C$5-1</f>
        <v>0</v>
      </c>
      <c r="E7" s="53">
        <f>$C$5*(1+D7*$I$2)</f>
        <v>100</v>
      </c>
      <c r="G7" s="55">
        <f>$I$2*B7</f>
        <v>0.18126924692201818</v>
      </c>
      <c r="H7" s="53">
        <f t="shared" ref="H7" si="3">H6*(1+G7)</f>
        <v>91.973297752369675</v>
      </c>
      <c r="I7" s="55">
        <f t="shared" ref="I7" si="4">H7/$H$5-1</f>
        <v>-8.026702247630324E-2</v>
      </c>
      <c r="J7" s="53"/>
    </row>
    <row r="8" spans="1:22" x14ac:dyDescent="0.25">
      <c r="A8" s="53"/>
      <c r="I8" s="47"/>
      <c r="J8" s="47"/>
      <c r="K8" s="47"/>
      <c r="L8" s="47"/>
      <c r="M8" s="47"/>
      <c r="N8" s="42"/>
      <c r="O8" s="42"/>
      <c r="P8" s="42"/>
      <c r="Q8" s="42"/>
      <c r="R8" s="42"/>
      <c r="S8" s="42"/>
      <c r="T8" s="42"/>
      <c r="U8" s="42"/>
      <c r="V8" s="42"/>
    </row>
    <row r="9" spans="1:22" x14ac:dyDescent="0.25">
      <c r="A9" s="58" t="s">
        <v>5</v>
      </c>
      <c r="B9" s="55">
        <f>STDEV(B6:B7)</f>
        <v>0.28473210538759908</v>
      </c>
      <c r="C9" s="58" t="s">
        <v>45</v>
      </c>
      <c r="D9" s="55"/>
      <c r="E9" s="55">
        <f>E7/E5-1</f>
        <v>0</v>
      </c>
      <c r="G9" s="46" t="s">
        <v>20</v>
      </c>
      <c r="I9" s="55">
        <f>H7/H5-1</f>
        <v>-8.026702247630324E-2</v>
      </c>
      <c r="J9" s="47"/>
      <c r="K9" s="47"/>
      <c r="L9" s="47"/>
      <c r="M9" s="47"/>
      <c r="N9" s="42"/>
      <c r="O9" s="42"/>
      <c r="P9" s="42"/>
      <c r="Q9" s="42"/>
      <c r="R9" s="42"/>
      <c r="S9" s="42"/>
      <c r="T9" s="42"/>
      <c r="U9" s="42"/>
      <c r="V9" s="42"/>
    </row>
    <row r="10" spans="1:22" ht="18" x14ac:dyDescent="0.35">
      <c r="A10" s="58" t="s">
        <v>41</v>
      </c>
      <c r="B10" s="61">
        <v>0.2</v>
      </c>
      <c r="C10" s="65" t="s">
        <v>42</v>
      </c>
      <c r="D10" s="64"/>
      <c r="E10" s="55">
        <f>((1+B6)*(1+B7)-1)*I2</f>
        <v>0</v>
      </c>
      <c r="G10" s="64" t="s">
        <v>43</v>
      </c>
      <c r="H10" s="64"/>
      <c r="I10" s="55">
        <f>(1+G6)*(1+G7)-1</f>
        <v>-8.026702247630324E-2</v>
      </c>
      <c r="J10" s="47"/>
      <c r="K10" s="47"/>
      <c r="L10" s="47"/>
      <c r="M10" s="47"/>
      <c r="N10" s="42"/>
      <c r="O10" s="42"/>
      <c r="P10" s="42"/>
      <c r="Q10" s="42"/>
      <c r="R10" s="42"/>
      <c r="S10" s="42"/>
      <c r="T10" s="42"/>
      <c r="U10" s="42"/>
      <c r="V10" s="42"/>
    </row>
    <row r="11" spans="1:22" x14ac:dyDescent="0.25">
      <c r="A11" s="58"/>
      <c r="B11" s="12"/>
      <c r="J11" s="47"/>
      <c r="K11" s="47"/>
      <c r="L11" s="47"/>
      <c r="M11" s="47"/>
      <c r="N11" s="42"/>
      <c r="O11" s="42"/>
      <c r="P11" s="42"/>
      <c r="Q11" s="42"/>
      <c r="R11" s="42"/>
      <c r="S11" s="42"/>
      <c r="T11" s="42"/>
      <c r="U11" s="42"/>
      <c r="V11" s="42"/>
    </row>
    <row r="12" spans="1:22" x14ac:dyDescent="0.25">
      <c r="J12" s="47"/>
      <c r="K12" s="47"/>
      <c r="L12" s="47"/>
      <c r="M12" s="47"/>
      <c r="N12" s="42"/>
      <c r="O12" s="42"/>
      <c r="P12" s="42"/>
      <c r="Q12" s="42"/>
      <c r="R12" s="42"/>
      <c r="S12" s="42"/>
      <c r="T12" s="42"/>
      <c r="U12" s="42"/>
      <c r="V12" s="42"/>
    </row>
    <row r="13" spans="1:22" x14ac:dyDescent="0.25">
      <c r="J13" s="47"/>
      <c r="K13" s="47"/>
      <c r="L13" s="47"/>
      <c r="M13" s="47"/>
      <c r="N13" s="42"/>
      <c r="O13" s="42"/>
      <c r="P13" s="42"/>
      <c r="Q13" s="42"/>
      <c r="R13" s="42"/>
      <c r="S13" s="42"/>
      <c r="T13" s="42"/>
      <c r="U13" s="42"/>
      <c r="V13" s="42"/>
    </row>
    <row r="14" spans="1:22" x14ac:dyDescent="0.25">
      <c r="J14" s="47"/>
      <c r="K14" s="47"/>
      <c r="L14" s="47"/>
      <c r="M14" s="47"/>
      <c r="N14" s="42"/>
      <c r="O14" s="42"/>
      <c r="P14" s="42"/>
      <c r="Q14" s="42"/>
      <c r="R14" s="42"/>
      <c r="S14" s="42"/>
      <c r="T14" s="42"/>
      <c r="U14" s="42"/>
      <c r="V14" s="42"/>
    </row>
    <row r="15" spans="1:22" x14ac:dyDescent="0.25">
      <c r="J15" s="47"/>
      <c r="K15" s="47"/>
      <c r="L15" s="47"/>
      <c r="M15" s="47"/>
      <c r="N15" s="42"/>
      <c r="O15" s="42"/>
      <c r="P15" s="42"/>
      <c r="Q15" s="42"/>
      <c r="R15" s="42"/>
      <c r="S15" s="42"/>
      <c r="T15" s="42"/>
      <c r="U15" s="42"/>
      <c r="V15" s="42"/>
    </row>
  </sheetData>
  <mergeCells count="4">
    <mergeCell ref="A1:I1"/>
    <mergeCell ref="B2:D2"/>
    <mergeCell ref="C10:D10"/>
    <mergeCell ref="G10:H10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C65A0-3F56-42C6-8F54-4FAB50A9185C}">
  <sheetPr codeName="Sheet6"/>
  <dimension ref="A1:AB325"/>
  <sheetViews>
    <sheetView showGridLines="0" workbookViewId="0">
      <selection activeCell="E3" sqref="E3:F3"/>
    </sheetView>
  </sheetViews>
  <sheetFormatPr defaultRowHeight="15.75" x14ac:dyDescent="0.25"/>
  <cols>
    <col min="1" max="1" width="19" style="1" customWidth="1"/>
    <col min="2" max="3" width="10.7109375" style="2" customWidth="1"/>
    <col min="4" max="4" width="9.42578125" style="2" bestFit="1" customWidth="1"/>
    <col min="5" max="5" width="10.7109375" style="2" customWidth="1"/>
    <col min="6" max="6" width="9.28515625" style="2" bestFit="1" customWidth="1"/>
    <col min="7" max="7" width="10.7109375" style="2" customWidth="1"/>
    <col min="8" max="8" width="9.140625" style="2"/>
    <col min="9" max="9" width="20.85546875" style="2" customWidth="1"/>
    <col min="10" max="11" width="14.7109375" style="2" customWidth="1"/>
    <col min="12" max="12" width="16.28515625" style="2" customWidth="1"/>
    <col min="13" max="13" width="10.7109375" style="2" customWidth="1"/>
    <col min="14" max="14" width="13.140625" style="2" customWidth="1"/>
    <col min="15" max="15" width="9.140625" style="4"/>
    <col min="16" max="20" width="9.140625" style="2"/>
    <col min="21" max="28" width="9.140625" style="11"/>
  </cols>
  <sheetData>
    <row r="1" spans="1:21" ht="16.5" x14ac:dyDescent="0.3">
      <c r="A1" s="33" t="s">
        <v>13</v>
      </c>
      <c r="B1" s="34"/>
      <c r="C1" s="34"/>
      <c r="D1" s="34"/>
      <c r="E1" s="34"/>
      <c r="F1" s="34"/>
      <c r="G1" s="35"/>
      <c r="I1" s="1"/>
      <c r="J1" s="3" t="s">
        <v>6</v>
      </c>
      <c r="K1" s="3" t="s">
        <v>7</v>
      </c>
    </row>
    <row r="2" spans="1:21" x14ac:dyDescent="0.25">
      <c r="A2" s="10" t="s">
        <v>2</v>
      </c>
      <c r="B2" s="10"/>
      <c r="C2" s="10"/>
      <c r="D2" s="10"/>
      <c r="E2" s="36">
        <v>2</v>
      </c>
      <c r="F2" s="8"/>
      <c r="G2" s="8"/>
      <c r="I2" s="15" t="s">
        <v>16</v>
      </c>
      <c r="J2" s="18">
        <v>0</v>
      </c>
      <c r="K2" s="19">
        <v>0.2</v>
      </c>
    </row>
    <row r="3" spans="1:21" x14ac:dyDescent="0.25">
      <c r="B3" s="17" t="s">
        <v>12</v>
      </c>
      <c r="C3" s="17"/>
      <c r="D3" s="1" t="s">
        <v>9</v>
      </c>
      <c r="E3" s="16" t="s">
        <v>10</v>
      </c>
      <c r="F3" s="16"/>
      <c r="G3" s="1" t="s">
        <v>20</v>
      </c>
      <c r="I3" s="15" t="s">
        <v>18</v>
      </c>
      <c r="J3" s="21">
        <f>J2/252</f>
        <v>0</v>
      </c>
      <c r="K3" s="22">
        <f>K2/SQRT(252)</f>
        <v>1.259881576697424E-2</v>
      </c>
      <c r="O3" s="2"/>
      <c r="U3" s="2"/>
    </row>
    <row r="4" spans="1:21" x14ac:dyDescent="0.25">
      <c r="A4" s="3" t="s">
        <v>1</v>
      </c>
      <c r="B4" s="3" t="s">
        <v>3</v>
      </c>
      <c r="C4" s="3" t="s">
        <v>4</v>
      </c>
      <c r="D4" s="3" t="s">
        <v>0</v>
      </c>
      <c r="E4" s="3" t="s">
        <v>3</v>
      </c>
      <c r="F4" s="3" t="s">
        <v>11</v>
      </c>
      <c r="G4" s="3" t="s">
        <v>21</v>
      </c>
      <c r="O4" s="2"/>
      <c r="U4" s="2"/>
    </row>
    <row r="5" spans="1:21" x14ac:dyDescent="0.25">
      <c r="A5" s="1">
        <v>0</v>
      </c>
      <c r="C5" s="1">
        <v>100</v>
      </c>
      <c r="F5" s="1">
        <v>100</v>
      </c>
      <c r="G5" s="5">
        <v>100</v>
      </c>
      <c r="I5" s="15" t="s">
        <v>25</v>
      </c>
      <c r="K5" s="13">
        <f>C257/C5-1</f>
        <v>0</v>
      </c>
      <c r="N5" s="4"/>
      <c r="T5" s="11"/>
    </row>
    <row r="6" spans="1:21" x14ac:dyDescent="0.25">
      <c r="A6" s="1">
        <f>A5+1</f>
        <v>1</v>
      </c>
      <c r="B6" s="14">
        <f>$I$12</f>
        <v>8.9477952723227006E-3</v>
      </c>
      <c r="C6" s="9">
        <f t="shared" ref="C6:C69" si="0">C5*(1+B6)</f>
        <v>100.89477952723227</v>
      </c>
      <c r="D6" s="6">
        <f t="shared" ref="D6:D69" si="1">$E$2*B6</f>
        <v>1.7895590544645401E-2</v>
      </c>
      <c r="E6" s="6">
        <f t="shared" ref="E6:E69" si="2">(C6/$C$5-1)*$E$2</f>
        <v>1.7895590544645401E-2</v>
      </c>
      <c r="F6" s="5">
        <f>$F$5*(1+E6)</f>
        <v>101.78955905446455</v>
      </c>
      <c r="G6" s="5">
        <f>G5*(1+D6)</f>
        <v>101.78955905446455</v>
      </c>
      <c r="I6" s="15"/>
      <c r="K6" s="13"/>
      <c r="N6" s="4"/>
      <c r="T6" s="11"/>
    </row>
    <row r="7" spans="1:21" x14ac:dyDescent="0.25">
      <c r="A7" s="1">
        <f t="shared" ref="A7:A70" si="3">A6+1</f>
        <v>2</v>
      </c>
      <c r="B7" s="7">
        <f>$I$13</f>
        <v>-8.8684422665372686E-3</v>
      </c>
      <c r="C7" s="9">
        <f t="shared" si="0"/>
        <v>100.00000000000001</v>
      </c>
      <c r="D7" s="6">
        <f t="shared" si="1"/>
        <v>-1.7736884533074537E-2</v>
      </c>
      <c r="E7" s="6">
        <f t="shared" si="2"/>
        <v>4.4408920985006262E-16</v>
      </c>
      <c r="F7" s="5">
        <f t="shared" ref="F7:F70" si="4">$F$5*(1+E7)</f>
        <v>100.00000000000004</v>
      </c>
      <c r="G7" s="5">
        <f>G6*(1+D7)</f>
        <v>99.984129398842938</v>
      </c>
      <c r="I7" s="2" t="s">
        <v>26</v>
      </c>
      <c r="K7" s="5">
        <f>F257</f>
        <v>100.00000000000017</v>
      </c>
      <c r="N7" s="4"/>
      <c r="T7" s="11"/>
    </row>
    <row r="8" spans="1:21" x14ac:dyDescent="0.25">
      <c r="A8" s="1">
        <f t="shared" si="3"/>
        <v>3</v>
      </c>
      <c r="B8" s="14">
        <f>$I$12</f>
        <v>8.9477952723227006E-3</v>
      </c>
      <c r="C8" s="9">
        <f t="shared" si="0"/>
        <v>100.89477952723229</v>
      </c>
      <c r="D8" s="6">
        <f t="shared" si="1"/>
        <v>1.7895590544645401E-2</v>
      </c>
      <c r="E8" s="6">
        <f t="shared" si="2"/>
        <v>1.7895590544645845E-2</v>
      </c>
      <c r="F8" s="5">
        <f t="shared" si="4"/>
        <v>101.78955905446459</v>
      </c>
      <c r="G8" s="5">
        <f>G7*(1+D8)</f>
        <v>101.77340443952747</v>
      </c>
      <c r="I8" s="2" t="s">
        <v>27</v>
      </c>
      <c r="K8" s="5">
        <f>G257</f>
        <v>98.020010004136438</v>
      </c>
      <c r="N8" s="4"/>
      <c r="T8" s="11"/>
    </row>
    <row r="9" spans="1:21" x14ac:dyDescent="0.25">
      <c r="A9" s="1">
        <f t="shared" si="3"/>
        <v>4</v>
      </c>
      <c r="B9" s="7">
        <f>$I$13</f>
        <v>-8.8684422665372686E-3</v>
      </c>
      <c r="C9" s="9">
        <f t="shared" si="0"/>
        <v>100.00000000000003</v>
      </c>
      <c r="D9" s="6">
        <f t="shared" si="1"/>
        <v>-1.7736884533074537E-2</v>
      </c>
      <c r="E9" s="6">
        <f t="shared" si="2"/>
        <v>4.4408920985006262E-16</v>
      </c>
      <c r="F9" s="5">
        <f t="shared" si="4"/>
        <v>100.00000000000004</v>
      </c>
      <c r="G9" s="5">
        <f>G8*(1+D9)</f>
        <v>99.968261316445677</v>
      </c>
      <c r="N9" s="4"/>
      <c r="T9" s="11"/>
    </row>
    <row r="10" spans="1:21" x14ac:dyDescent="0.25">
      <c r="A10" s="1">
        <f t="shared" si="3"/>
        <v>5</v>
      </c>
      <c r="B10" s="14">
        <f>$I$12</f>
        <v>8.9477952723227006E-3</v>
      </c>
      <c r="C10" s="9">
        <f t="shared" si="0"/>
        <v>100.8947795272323</v>
      </c>
      <c r="D10" s="6">
        <f t="shared" si="1"/>
        <v>1.7895590544645401E-2</v>
      </c>
      <c r="E10" s="6">
        <f t="shared" si="2"/>
        <v>1.7895590544645845E-2</v>
      </c>
      <c r="F10" s="5">
        <f t="shared" si="4"/>
        <v>101.78955905446459</v>
      </c>
      <c r="G10" s="5">
        <f>G9*(1+D10)</f>
        <v>101.7572523884249</v>
      </c>
      <c r="I10" s="39" t="s">
        <v>22</v>
      </c>
      <c r="J10" s="40"/>
      <c r="K10" s="41"/>
      <c r="N10" s="4"/>
      <c r="T10" s="11"/>
    </row>
    <row r="11" spans="1:21" x14ac:dyDescent="0.25">
      <c r="A11" s="1">
        <f t="shared" si="3"/>
        <v>6</v>
      </c>
      <c r="B11" s="7">
        <f>$I$13</f>
        <v>-8.8684422665372686E-3</v>
      </c>
      <c r="C11" s="9">
        <f t="shared" si="0"/>
        <v>100.00000000000004</v>
      </c>
      <c r="D11" s="6">
        <f t="shared" si="1"/>
        <v>-1.7736884533074537E-2</v>
      </c>
      <c r="E11" s="6">
        <f t="shared" si="2"/>
        <v>8.8817841970012523E-16</v>
      </c>
      <c r="F11" s="5">
        <f t="shared" si="4"/>
        <v>100.00000000000009</v>
      </c>
      <c r="G11" s="5">
        <f>G10*(1+D11)</f>
        <v>99.952395752408492</v>
      </c>
      <c r="I11" s="23" t="s">
        <v>3</v>
      </c>
      <c r="J11" s="3" t="s">
        <v>14</v>
      </c>
      <c r="K11" s="24" t="s">
        <v>15</v>
      </c>
      <c r="N11" s="4"/>
      <c r="T11" s="11"/>
    </row>
    <row r="12" spans="1:21" x14ac:dyDescent="0.25">
      <c r="A12" s="1">
        <f t="shared" si="3"/>
        <v>7</v>
      </c>
      <c r="B12" s="14">
        <f>$I$12</f>
        <v>8.9477952723227006E-3</v>
      </c>
      <c r="C12" s="9">
        <f t="shared" si="0"/>
        <v>100.89477952723232</v>
      </c>
      <c r="D12" s="6">
        <f t="shared" si="1"/>
        <v>1.7895590544645401E-2</v>
      </c>
      <c r="E12" s="6">
        <f t="shared" si="2"/>
        <v>1.7895590544646289E-2</v>
      </c>
      <c r="F12" s="5">
        <f t="shared" si="4"/>
        <v>101.78955905446463</v>
      </c>
      <c r="G12" s="5">
        <f>G11*(1+D12)</f>
        <v>101.74110290074995</v>
      </c>
      <c r="I12" s="25">
        <f>EXP(J12)-1</f>
        <v>8.9477952723227006E-3</v>
      </c>
      <c r="J12" s="20">
        <v>8.9080009569662937E-3</v>
      </c>
      <c r="K12" s="26">
        <f>(J12-$J$14)^2</f>
        <v>7.9352481049312399E-5</v>
      </c>
      <c r="N12" s="4"/>
      <c r="T12" s="11"/>
    </row>
    <row r="13" spans="1:21" x14ac:dyDescent="0.25">
      <c r="A13" s="1">
        <f t="shared" si="3"/>
        <v>8</v>
      </c>
      <c r="B13" s="7">
        <f>$I$13</f>
        <v>-8.8684422665372686E-3</v>
      </c>
      <c r="C13" s="9">
        <f t="shared" si="0"/>
        <v>100.00000000000006</v>
      </c>
      <c r="D13" s="6">
        <f t="shared" si="1"/>
        <v>-1.7736884533074537E-2</v>
      </c>
      <c r="E13" s="6">
        <f t="shared" si="2"/>
        <v>1.3322676295501878E-15</v>
      </c>
      <c r="F13" s="5">
        <f t="shared" si="4"/>
        <v>100.00000000000013</v>
      </c>
      <c r="G13" s="5">
        <f>G12*(1+D13)</f>
        <v>99.93653270633169</v>
      </c>
      <c r="I13" s="25">
        <f>EXP(J13)-1</f>
        <v>-8.8684422665372686E-3</v>
      </c>
      <c r="J13" s="20">
        <f>J3*2-J12</f>
        <v>-8.9080009569662937E-3</v>
      </c>
      <c r="K13" s="26">
        <f>(J13-$J$14)^2</f>
        <v>7.9352481049312399E-5</v>
      </c>
      <c r="N13" s="4"/>
      <c r="T13" s="11"/>
    </row>
    <row r="14" spans="1:21" x14ac:dyDescent="0.25">
      <c r="A14" s="1">
        <f t="shared" si="3"/>
        <v>9</v>
      </c>
      <c r="B14" s="14">
        <f>$I$12</f>
        <v>8.9477952723227006E-3</v>
      </c>
      <c r="C14" s="9">
        <f t="shared" si="0"/>
        <v>100.89477952723233</v>
      </c>
      <c r="D14" s="6">
        <f t="shared" si="1"/>
        <v>1.7895590544645401E-2</v>
      </c>
      <c r="E14" s="6">
        <f t="shared" si="2"/>
        <v>1.7895590544646733E-2</v>
      </c>
      <c r="F14" s="5">
        <f t="shared" si="4"/>
        <v>101.78955905446468</v>
      </c>
      <c r="G14" s="5">
        <f>G13*(1+D14)</f>
        <v>101.72495597609577</v>
      </c>
      <c r="I14" s="27" t="s">
        <v>19</v>
      </c>
      <c r="J14" s="12">
        <f>AVERAGE(J12:J13)</f>
        <v>0</v>
      </c>
      <c r="K14" s="28">
        <f>SQRT(SUM(K12:K13))</f>
        <v>1.2597815766974241E-2</v>
      </c>
      <c r="N14" s="4"/>
      <c r="T14" s="11"/>
    </row>
    <row r="15" spans="1:21" x14ac:dyDescent="0.25">
      <c r="A15" s="1">
        <f t="shared" si="3"/>
        <v>10</v>
      </c>
      <c r="B15" s="7">
        <f>$I$13</f>
        <v>-8.8684422665372686E-3</v>
      </c>
      <c r="C15" s="9">
        <f t="shared" si="0"/>
        <v>100.00000000000007</v>
      </c>
      <c r="D15" s="6">
        <f t="shared" si="1"/>
        <v>-1.7736884533074537E-2</v>
      </c>
      <c r="E15" s="6">
        <f t="shared" si="2"/>
        <v>1.3322676295501878E-15</v>
      </c>
      <c r="F15" s="5">
        <f t="shared" si="4"/>
        <v>100.00000000000013</v>
      </c>
      <c r="G15" s="5">
        <f>G14*(1+D15)</f>
        <v>99.920672177815675</v>
      </c>
      <c r="I15" s="27"/>
      <c r="J15" s="29"/>
      <c r="K15" s="30"/>
      <c r="N15" s="4"/>
      <c r="T15" s="11"/>
    </row>
    <row r="16" spans="1:21" x14ac:dyDescent="0.25">
      <c r="A16" s="1">
        <f t="shared" si="3"/>
        <v>11</v>
      </c>
      <c r="B16" s="14">
        <f>$I$12</f>
        <v>8.9477952723227006E-3</v>
      </c>
      <c r="C16" s="9">
        <f t="shared" si="0"/>
        <v>100.89477952723234</v>
      </c>
      <c r="D16" s="6">
        <f t="shared" si="1"/>
        <v>1.7895590544645401E-2</v>
      </c>
      <c r="E16" s="6">
        <f t="shared" si="2"/>
        <v>1.7895590544646733E-2</v>
      </c>
      <c r="F16" s="5">
        <f t="shared" si="4"/>
        <v>101.78955905446468</v>
      </c>
      <c r="G16" s="5">
        <f>G15*(1+D16)</f>
        <v>101.70881161405561</v>
      </c>
      <c r="I16" s="23" t="s">
        <v>17</v>
      </c>
      <c r="J16" s="31">
        <f>J3-J14</f>
        <v>0</v>
      </c>
      <c r="K16" s="32">
        <f>K3-K14</f>
        <v>9.9999999999926537E-7</v>
      </c>
      <c r="O16" s="2"/>
      <c r="U16" s="2"/>
    </row>
    <row r="17" spans="1:28" x14ac:dyDescent="0.25">
      <c r="A17" s="1">
        <f t="shared" si="3"/>
        <v>12</v>
      </c>
      <c r="B17" s="7">
        <f>$I$13</f>
        <v>-8.8684422665372686E-3</v>
      </c>
      <c r="C17" s="9">
        <f t="shared" si="0"/>
        <v>100.00000000000009</v>
      </c>
      <c r="D17" s="6">
        <f t="shared" si="1"/>
        <v>-1.7736884533074537E-2</v>
      </c>
      <c r="E17" s="6">
        <f t="shared" si="2"/>
        <v>1.7763568394002505E-15</v>
      </c>
      <c r="F17" s="5">
        <f t="shared" si="4"/>
        <v>100.00000000000017</v>
      </c>
      <c r="G17" s="5">
        <f>G16*(1+D17)</f>
        <v>99.904814166460866</v>
      </c>
      <c r="O17" s="2"/>
      <c r="U17" s="2"/>
    </row>
    <row r="18" spans="1:28" x14ac:dyDescent="0.25">
      <c r="A18" s="1">
        <f t="shared" si="3"/>
        <v>13</v>
      </c>
      <c r="B18" s="14">
        <f>$I$12</f>
        <v>8.9477952723227006E-3</v>
      </c>
      <c r="C18" s="9">
        <f t="shared" si="0"/>
        <v>100.89477952723236</v>
      </c>
      <c r="D18" s="6">
        <f t="shared" si="1"/>
        <v>1.7895590544645401E-2</v>
      </c>
      <c r="E18" s="6">
        <f t="shared" si="2"/>
        <v>1.7895590544647177E-2</v>
      </c>
      <c r="F18" s="5">
        <f t="shared" si="4"/>
        <v>101.78955905446472</v>
      </c>
      <c r="G18" s="5">
        <f>G17*(1+D18)</f>
        <v>101.69266981422274</v>
      </c>
      <c r="O18" s="2"/>
      <c r="U18" s="2"/>
    </row>
    <row r="19" spans="1:28" x14ac:dyDescent="0.25">
      <c r="A19" s="1">
        <f t="shared" si="3"/>
        <v>14</v>
      </c>
      <c r="B19" s="7">
        <f>$I$13</f>
        <v>-8.8684422665372686E-3</v>
      </c>
      <c r="C19" s="9">
        <f t="shared" si="0"/>
        <v>100.00000000000009</v>
      </c>
      <c r="D19" s="6">
        <f t="shared" si="1"/>
        <v>-1.7736884533074537E-2</v>
      </c>
      <c r="E19" s="6">
        <f t="shared" si="2"/>
        <v>1.7763568394002505E-15</v>
      </c>
      <c r="F19" s="5">
        <f t="shared" si="4"/>
        <v>100.00000000000017</v>
      </c>
      <c r="G19" s="5">
        <f>G18*(1+D19)</f>
        <v>99.888958671867798</v>
      </c>
      <c r="O19" s="2"/>
      <c r="AB19"/>
    </row>
    <row r="20" spans="1:28" x14ac:dyDescent="0.25">
      <c r="A20" s="1">
        <f t="shared" si="3"/>
        <v>15</v>
      </c>
      <c r="B20" s="14">
        <f>$I$12</f>
        <v>8.9477952723227006E-3</v>
      </c>
      <c r="C20" s="9">
        <f t="shared" si="0"/>
        <v>100.89477952723236</v>
      </c>
      <c r="D20" s="6">
        <f t="shared" si="1"/>
        <v>1.7895590544645401E-2</v>
      </c>
      <c r="E20" s="6">
        <f t="shared" si="2"/>
        <v>1.7895590544647177E-2</v>
      </c>
      <c r="F20" s="5">
        <f t="shared" si="4"/>
        <v>101.78955905446472</v>
      </c>
      <c r="G20" s="5">
        <f>G19*(1+D20)</f>
        <v>101.67653057619054</v>
      </c>
      <c r="O20" s="1"/>
      <c r="P20" s="1"/>
      <c r="Q20" s="1"/>
      <c r="T20" s="11"/>
      <c r="AB20"/>
    </row>
    <row r="21" spans="1:28" x14ac:dyDescent="0.25">
      <c r="A21" s="1">
        <f t="shared" si="3"/>
        <v>16</v>
      </c>
      <c r="B21" s="7">
        <f>$I$13</f>
        <v>-8.8684422665372686E-3</v>
      </c>
      <c r="C21" s="9">
        <f t="shared" si="0"/>
        <v>100.00000000000009</v>
      </c>
      <c r="D21" s="6">
        <f t="shared" si="1"/>
        <v>-1.7736884533074537E-2</v>
      </c>
      <c r="E21" s="6">
        <f t="shared" si="2"/>
        <v>1.7763568394002505E-15</v>
      </c>
      <c r="F21" s="5">
        <f t="shared" si="4"/>
        <v>100.00000000000017</v>
      </c>
      <c r="G21" s="5">
        <f>G20*(1+D21)</f>
        <v>99.873105693637029</v>
      </c>
      <c r="O21" s="1"/>
      <c r="P21" s="1"/>
      <c r="Q21" s="1"/>
      <c r="AB21"/>
    </row>
    <row r="22" spans="1:28" x14ac:dyDescent="0.25">
      <c r="A22" s="1">
        <f t="shared" si="3"/>
        <v>17</v>
      </c>
      <c r="B22" s="14">
        <f>$I$12</f>
        <v>8.9477952723227006E-3</v>
      </c>
      <c r="C22" s="9">
        <f t="shared" si="0"/>
        <v>100.89477952723236</v>
      </c>
      <c r="D22" s="6">
        <f t="shared" si="1"/>
        <v>1.7895590544645401E-2</v>
      </c>
      <c r="E22" s="6">
        <f t="shared" si="2"/>
        <v>1.7895590544647177E-2</v>
      </c>
      <c r="F22" s="5">
        <f t="shared" si="4"/>
        <v>101.78955905446472</v>
      </c>
      <c r="G22" s="5">
        <f>G21*(1+D22)</f>
        <v>101.66039389955245</v>
      </c>
      <c r="O22" s="1"/>
      <c r="P22" s="1"/>
      <c r="Q22" s="1"/>
      <c r="AB22"/>
    </row>
    <row r="23" spans="1:28" x14ac:dyDescent="0.25">
      <c r="A23" s="1">
        <f t="shared" si="3"/>
        <v>18</v>
      </c>
      <c r="B23" s="7">
        <f>$I$13</f>
        <v>-8.8684422665372686E-3</v>
      </c>
      <c r="C23" s="9">
        <f t="shared" si="0"/>
        <v>100.00000000000009</v>
      </c>
      <c r="D23" s="6">
        <f t="shared" si="1"/>
        <v>-1.7736884533074537E-2</v>
      </c>
      <c r="E23" s="6">
        <f t="shared" si="2"/>
        <v>1.7763568394002505E-15</v>
      </c>
      <c r="F23" s="5">
        <f t="shared" si="4"/>
        <v>100.00000000000017</v>
      </c>
      <c r="G23" s="5">
        <f>G22*(1+D23)</f>
        <v>99.857255231369209</v>
      </c>
      <c r="O23" s="1"/>
      <c r="P23" s="1"/>
      <c r="Q23" s="1"/>
      <c r="AB23"/>
    </row>
    <row r="24" spans="1:28" x14ac:dyDescent="0.25">
      <c r="A24" s="1">
        <f t="shared" si="3"/>
        <v>19</v>
      </c>
      <c r="B24" s="14">
        <f>$I$12</f>
        <v>8.9477952723227006E-3</v>
      </c>
      <c r="C24" s="9">
        <f t="shared" si="0"/>
        <v>100.89477952723236</v>
      </c>
      <c r="D24" s="6">
        <f t="shared" si="1"/>
        <v>1.7895590544645401E-2</v>
      </c>
      <c r="E24" s="6">
        <f t="shared" si="2"/>
        <v>1.7895590544647177E-2</v>
      </c>
      <c r="F24" s="5">
        <f t="shared" si="4"/>
        <v>101.78955905446472</v>
      </c>
      <c r="G24" s="5">
        <f>G23*(1+D24)</f>
        <v>101.64425978390194</v>
      </c>
      <c r="O24" s="1"/>
      <c r="P24" s="1"/>
      <c r="Q24" s="1"/>
      <c r="AB24"/>
    </row>
    <row r="25" spans="1:28" x14ac:dyDescent="0.25">
      <c r="A25" s="1">
        <f t="shared" si="3"/>
        <v>20</v>
      </c>
      <c r="B25" s="7">
        <f>$I$13</f>
        <v>-8.8684422665372686E-3</v>
      </c>
      <c r="C25" s="9">
        <f t="shared" si="0"/>
        <v>100.00000000000009</v>
      </c>
      <c r="D25" s="6">
        <f t="shared" si="1"/>
        <v>-1.7736884533074537E-2</v>
      </c>
      <c r="E25" s="6">
        <f t="shared" si="2"/>
        <v>1.7763568394002505E-15</v>
      </c>
      <c r="F25" s="5">
        <f t="shared" si="4"/>
        <v>100.00000000000017</v>
      </c>
      <c r="G25" s="5">
        <f>G24*(1+D25)</f>
        <v>99.841407284665038</v>
      </c>
      <c r="O25" s="1"/>
      <c r="P25" s="1"/>
      <c r="Q25" s="1"/>
      <c r="AB25"/>
    </row>
    <row r="26" spans="1:28" x14ac:dyDescent="0.25">
      <c r="A26" s="1">
        <f t="shared" si="3"/>
        <v>21</v>
      </c>
      <c r="B26" s="14">
        <f>$I$12</f>
        <v>8.9477952723227006E-3</v>
      </c>
      <c r="C26" s="9">
        <f t="shared" si="0"/>
        <v>100.89477952723236</v>
      </c>
      <c r="D26" s="6">
        <f t="shared" si="1"/>
        <v>1.7895590544645401E-2</v>
      </c>
      <c r="E26" s="6">
        <f t="shared" si="2"/>
        <v>1.7895590544647177E-2</v>
      </c>
      <c r="F26" s="5">
        <f t="shared" si="4"/>
        <v>101.78955905446472</v>
      </c>
      <c r="G26" s="5">
        <f>G25*(1+D26)</f>
        <v>101.62812822883258</v>
      </c>
      <c r="O26" s="2"/>
      <c r="AB26"/>
    </row>
    <row r="27" spans="1:28" x14ac:dyDescent="0.25">
      <c r="A27" s="1">
        <f t="shared" si="3"/>
        <v>22</v>
      </c>
      <c r="B27" s="7">
        <f>$I$13</f>
        <v>-8.8684422665372686E-3</v>
      </c>
      <c r="C27" s="9">
        <f t="shared" si="0"/>
        <v>100.00000000000009</v>
      </c>
      <c r="D27" s="6">
        <f t="shared" si="1"/>
        <v>-1.7736884533074537E-2</v>
      </c>
      <c r="E27" s="6">
        <f t="shared" si="2"/>
        <v>1.7763568394002505E-15</v>
      </c>
      <c r="F27" s="5">
        <f t="shared" si="4"/>
        <v>100.00000000000017</v>
      </c>
      <c r="G27" s="5">
        <f>G26*(1+D27)</f>
        <v>99.825561853125279</v>
      </c>
      <c r="O27" s="2"/>
      <c r="AB27"/>
    </row>
    <row r="28" spans="1:28" x14ac:dyDescent="0.25">
      <c r="A28" s="1">
        <f t="shared" si="3"/>
        <v>23</v>
      </c>
      <c r="B28" s="14">
        <f>$I$12</f>
        <v>8.9477952723227006E-3</v>
      </c>
      <c r="C28" s="9">
        <f t="shared" si="0"/>
        <v>100.89477952723236</v>
      </c>
      <c r="D28" s="6">
        <f t="shared" si="1"/>
        <v>1.7895590544645401E-2</v>
      </c>
      <c r="E28" s="6">
        <f t="shared" si="2"/>
        <v>1.7895590544647177E-2</v>
      </c>
      <c r="F28" s="5">
        <f t="shared" si="4"/>
        <v>101.78955905446472</v>
      </c>
      <c r="G28" s="5">
        <f>G27*(1+D28)</f>
        <v>101.61199923393798</v>
      </c>
      <c r="M28" s="6"/>
      <c r="N28" s="7"/>
      <c r="O28" s="2"/>
      <c r="AB28"/>
    </row>
    <row r="29" spans="1:28" x14ac:dyDescent="0.25">
      <c r="A29" s="1">
        <f t="shared" si="3"/>
        <v>24</v>
      </c>
      <c r="B29" s="7">
        <f>$I$13</f>
        <v>-8.8684422665372686E-3</v>
      </c>
      <c r="C29" s="9">
        <f t="shared" si="0"/>
        <v>100.00000000000009</v>
      </c>
      <c r="D29" s="6">
        <f t="shared" si="1"/>
        <v>-1.7736884533074537E-2</v>
      </c>
      <c r="E29" s="6">
        <f t="shared" si="2"/>
        <v>1.7763568394002505E-15</v>
      </c>
      <c r="F29" s="5">
        <f t="shared" si="4"/>
        <v>100.00000000000017</v>
      </c>
      <c r="G29" s="5">
        <f>G28*(1+D29)</f>
        <v>99.809718936350762</v>
      </c>
      <c r="N29" s="7"/>
      <c r="O29" s="2"/>
      <c r="U29" s="2"/>
    </row>
    <row r="30" spans="1:28" x14ac:dyDescent="0.25">
      <c r="A30" s="1">
        <f t="shared" si="3"/>
        <v>25</v>
      </c>
      <c r="B30" s="14">
        <f>$I$12</f>
        <v>8.9477952723227006E-3</v>
      </c>
      <c r="C30" s="9">
        <f t="shared" si="0"/>
        <v>100.89477952723236</v>
      </c>
      <c r="D30" s="6">
        <f t="shared" si="1"/>
        <v>1.7895590544645401E-2</v>
      </c>
      <c r="E30" s="6">
        <f t="shared" si="2"/>
        <v>1.7895590544647177E-2</v>
      </c>
      <c r="F30" s="5">
        <f t="shared" si="4"/>
        <v>101.78955905446472</v>
      </c>
      <c r="G30" s="5">
        <f>G29*(1+D30)</f>
        <v>101.59587279881184</v>
      </c>
      <c r="O30" s="2"/>
      <c r="U30" s="2"/>
    </row>
    <row r="31" spans="1:28" x14ac:dyDescent="0.25">
      <c r="A31" s="1">
        <f t="shared" si="3"/>
        <v>26</v>
      </c>
      <c r="B31" s="7">
        <f>$I$13</f>
        <v>-8.8684422665372686E-3</v>
      </c>
      <c r="C31" s="9">
        <f t="shared" si="0"/>
        <v>100.00000000000009</v>
      </c>
      <c r="D31" s="6">
        <f t="shared" si="1"/>
        <v>-1.7736884533074537E-2</v>
      </c>
      <c r="E31" s="6">
        <f t="shared" si="2"/>
        <v>1.7763568394002505E-15</v>
      </c>
      <c r="F31" s="5">
        <f t="shared" si="4"/>
        <v>100.00000000000017</v>
      </c>
      <c r="G31" s="5">
        <f>G30*(1+D31)</f>
        <v>99.79387853394239</v>
      </c>
      <c r="O31" s="2"/>
    </row>
    <row r="32" spans="1:28" x14ac:dyDescent="0.25">
      <c r="A32" s="1">
        <f t="shared" si="3"/>
        <v>27</v>
      </c>
      <c r="B32" s="14">
        <f>$I$12</f>
        <v>8.9477952723227006E-3</v>
      </c>
      <c r="C32" s="9">
        <f t="shared" si="0"/>
        <v>100.89477952723236</v>
      </c>
      <c r="D32" s="6">
        <f t="shared" si="1"/>
        <v>1.7895590544645401E-2</v>
      </c>
      <c r="E32" s="6">
        <f t="shared" si="2"/>
        <v>1.7895590544647177E-2</v>
      </c>
      <c r="F32" s="5">
        <f t="shared" si="4"/>
        <v>101.78955905446472</v>
      </c>
      <c r="G32" s="5">
        <f>G31*(1+D32)</f>
        <v>101.5797489230479</v>
      </c>
    </row>
    <row r="33" spans="1:7" x14ac:dyDescent="0.25">
      <c r="A33" s="1">
        <f t="shared" si="3"/>
        <v>28</v>
      </c>
      <c r="B33" s="7">
        <f>$I$13</f>
        <v>-8.8684422665372686E-3</v>
      </c>
      <c r="C33" s="9">
        <f t="shared" si="0"/>
        <v>100.00000000000009</v>
      </c>
      <c r="D33" s="6">
        <f t="shared" si="1"/>
        <v>-1.7736884533074537E-2</v>
      </c>
      <c r="E33" s="6">
        <f t="shared" si="2"/>
        <v>1.7763568394002505E-15</v>
      </c>
      <c r="F33" s="5">
        <f t="shared" si="4"/>
        <v>100.00000000000017</v>
      </c>
      <c r="G33" s="5">
        <f>G32*(1+D33)</f>
        <v>99.778040645501093</v>
      </c>
    </row>
    <row r="34" spans="1:7" x14ac:dyDescent="0.25">
      <c r="A34" s="1">
        <f t="shared" si="3"/>
        <v>29</v>
      </c>
      <c r="B34" s="14">
        <f>$I$12</f>
        <v>8.9477952723227006E-3</v>
      </c>
      <c r="C34" s="9">
        <f t="shared" si="0"/>
        <v>100.89477952723236</v>
      </c>
      <c r="D34" s="6">
        <f t="shared" si="1"/>
        <v>1.7895590544645401E-2</v>
      </c>
      <c r="E34" s="6">
        <f t="shared" si="2"/>
        <v>1.7895590544647177E-2</v>
      </c>
      <c r="F34" s="5">
        <f t="shared" si="4"/>
        <v>101.78955905446472</v>
      </c>
      <c r="G34" s="5">
        <f>G33*(1+D34)</f>
        <v>101.56362760623996</v>
      </c>
    </row>
    <row r="35" spans="1:7" x14ac:dyDescent="0.25">
      <c r="A35" s="1">
        <f t="shared" si="3"/>
        <v>30</v>
      </c>
      <c r="B35" s="7">
        <f>$I$13</f>
        <v>-8.8684422665372686E-3</v>
      </c>
      <c r="C35" s="9">
        <f t="shared" si="0"/>
        <v>100.00000000000009</v>
      </c>
      <c r="D35" s="6">
        <f t="shared" si="1"/>
        <v>-1.7736884533074537E-2</v>
      </c>
      <c r="E35" s="6">
        <f t="shared" si="2"/>
        <v>1.7763568394002505E-15</v>
      </c>
      <c r="F35" s="5">
        <f t="shared" si="4"/>
        <v>100.00000000000017</v>
      </c>
      <c r="G35" s="5">
        <f>G34*(1+D35)</f>
        <v>99.762205270627902</v>
      </c>
    </row>
    <row r="36" spans="1:7" x14ac:dyDescent="0.25">
      <c r="A36" s="1">
        <f t="shared" si="3"/>
        <v>31</v>
      </c>
      <c r="B36" s="14">
        <f>$I$12</f>
        <v>8.9477952723227006E-3</v>
      </c>
      <c r="C36" s="9">
        <f t="shared" si="0"/>
        <v>100.89477952723236</v>
      </c>
      <c r="D36" s="6">
        <f t="shared" si="1"/>
        <v>1.7895590544645401E-2</v>
      </c>
      <c r="E36" s="6">
        <f t="shared" si="2"/>
        <v>1.7895590544647177E-2</v>
      </c>
      <c r="F36" s="5">
        <f t="shared" si="4"/>
        <v>101.78955905446472</v>
      </c>
      <c r="G36" s="5">
        <f>G35*(1+D36)</f>
        <v>101.54750884798193</v>
      </c>
    </row>
    <row r="37" spans="1:7" x14ac:dyDescent="0.25">
      <c r="A37" s="1">
        <f t="shared" si="3"/>
        <v>32</v>
      </c>
      <c r="B37" s="7">
        <f>$I$13</f>
        <v>-8.8684422665372686E-3</v>
      </c>
      <c r="C37" s="9">
        <f t="shared" si="0"/>
        <v>100.00000000000009</v>
      </c>
      <c r="D37" s="6">
        <f t="shared" si="1"/>
        <v>-1.7736884533074537E-2</v>
      </c>
      <c r="E37" s="6">
        <f t="shared" si="2"/>
        <v>1.7763568394002505E-15</v>
      </c>
      <c r="F37" s="5">
        <f t="shared" si="4"/>
        <v>100.00000000000017</v>
      </c>
      <c r="G37" s="5">
        <f>G36*(1+D37)</f>
        <v>99.746372408923904</v>
      </c>
    </row>
    <row r="38" spans="1:7" x14ac:dyDescent="0.25">
      <c r="A38" s="1">
        <f t="shared" si="3"/>
        <v>33</v>
      </c>
      <c r="B38" s="14">
        <f>$I$12</f>
        <v>8.9477952723227006E-3</v>
      </c>
      <c r="C38" s="9">
        <f t="shared" si="0"/>
        <v>100.89477952723236</v>
      </c>
      <c r="D38" s="6">
        <f t="shared" si="1"/>
        <v>1.7895590544645401E-2</v>
      </c>
      <c r="E38" s="6">
        <f t="shared" si="2"/>
        <v>1.7895590544647177E-2</v>
      </c>
      <c r="F38" s="5">
        <f t="shared" si="4"/>
        <v>101.78955905446472</v>
      </c>
      <c r="G38" s="5">
        <f>G37*(1+D38)</f>
        <v>101.53139264786772</v>
      </c>
    </row>
    <row r="39" spans="1:7" x14ac:dyDescent="0.25">
      <c r="A39" s="1">
        <f t="shared" si="3"/>
        <v>34</v>
      </c>
      <c r="B39" s="7">
        <f>$I$13</f>
        <v>-8.8684422665372686E-3</v>
      </c>
      <c r="C39" s="9">
        <f t="shared" si="0"/>
        <v>100.00000000000009</v>
      </c>
      <c r="D39" s="6">
        <f t="shared" si="1"/>
        <v>-1.7736884533074537E-2</v>
      </c>
      <c r="E39" s="6">
        <f t="shared" si="2"/>
        <v>1.7763568394002505E-15</v>
      </c>
      <c r="F39" s="5">
        <f t="shared" si="4"/>
        <v>100.00000000000017</v>
      </c>
      <c r="G39" s="5">
        <f>G38*(1+D39)</f>
        <v>99.730542059990242</v>
      </c>
    </row>
    <row r="40" spans="1:7" x14ac:dyDescent="0.25">
      <c r="A40" s="1">
        <f t="shared" si="3"/>
        <v>35</v>
      </c>
      <c r="B40" s="14">
        <f>$I$12</f>
        <v>8.9477952723227006E-3</v>
      </c>
      <c r="C40" s="9">
        <f t="shared" si="0"/>
        <v>100.89477952723236</v>
      </c>
      <c r="D40" s="6">
        <f t="shared" si="1"/>
        <v>1.7895590544645401E-2</v>
      </c>
      <c r="E40" s="6">
        <f t="shared" si="2"/>
        <v>1.7895590544647177E-2</v>
      </c>
      <c r="F40" s="5">
        <f t="shared" si="4"/>
        <v>101.78955905446472</v>
      </c>
      <c r="G40" s="5">
        <f>G39*(1+D40)</f>
        <v>101.51527900549137</v>
      </c>
    </row>
    <row r="41" spans="1:7" x14ac:dyDescent="0.25">
      <c r="A41" s="1">
        <f t="shared" si="3"/>
        <v>36</v>
      </c>
      <c r="B41" s="7">
        <f>$I$13</f>
        <v>-8.8684422665372686E-3</v>
      </c>
      <c r="C41" s="9">
        <f t="shared" si="0"/>
        <v>100.00000000000009</v>
      </c>
      <c r="D41" s="6">
        <f t="shared" si="1"/>
        <v>-1.7736884533074537E-2</v>
      </c>
      <c r="E41" s="6">
        <f t="shared" si="2"/>
        <v>1.7763568394002505E-15</v>
      </c>
      <c r="F41" s="5">
        <f t="shared" si="4"/>
        <v>100.00000000000017</v>
      </c>
      <c r="G41" s="5">
        <f>G40*(1+D41)</f>
        <v>99.714714223428118</v>
      </c>
    </row>
    <row r="42" spans="1:7" x14ac:dyDescent="0.25">
      <c r="A42" s="1">
        <f t="shared" si="3"/>
        <v>37</v>
      </c>
      <c r="B42" s="14">
        <f>$I$12</f>
        <v>8.9477952723227006E-3</v>
      </c>
      <c r="C42" s="9">
        <f t="shared" si="0"/>
        <v>100.89477952723236</v>
      </c>
      <c r="D42" s="6">
        <f t="shared" si="1"/>
        <v>1.7895590544645401E-2</v>
      </c>
      <c r="E42" s="6">
        <f t="shared" si="2"/>
        <v>1.7895590544647177E-2</v>
      </c>
      <c r="F42" s="5">
        <f t="shared" si="4"/>
        <v>101.78955905446472</v>
      </c>
      <c r="G42" s="5">
        <f>G41*(1+D42)</f>
        <v>101.49916792044692</v>
      </c>
    </row>
    <row r="43" spans="1:7" x14ac:dyDescent="0.25">
      <c r="A43" s="1">
        <f t="shared" si="3"/>
        <v>38</v>
      </c>
      <c r="B43" s="7">
        <f>$I$13</f>
        <v>-8.8684422665372686E-3</v>
      </c>
      <c r="C43" s="9">
        <f t="shared" si="0"/>
        <v>100.00000000000009</v>
      </c>
      <c r="D43" s="6">
        <f t="shared" si="1"/>
        <v>-1.7736884533074537E-2</v>
      </c>
      <c r="E43" s="6">
        <f t="shared" si="2"/>
        <v>1.7763568394002505E-15</v>
      </c>
      <c r="F43" s="5">
        <f t="shared" si="4"/>
        <v>100.00000000000017</v>
      </c>
      <c r="G43" s="5">
        <f>G42*(1+D43)</f>
        <v>99.698888898838817</v>
      </c>
    </row>
    <row r="44" spans="1:7" x14ac:dyDescent="0.25">
      <c r="A44" s="1">
        <f t="shared" si="3"/>
        <v>39</v>
      </c>
      <c r="B44" s="14">
        <f>$I$12</f>
        <v>8.9477952723227006E-3</v>
      </c>
      <c r="C44" s="9">
        <f t="shared" si="0"/>
        <v>100.89477952723236</v>
      </c>
      <c r="D44" s="6">
        <f t="shared" si="1"/>
        <v>1.7895590544645401E-2</v>
      </c>
      <c r="E44" s="6">
        <f t="shared" si="2"/>
        <v>1.7895590544647177E-2</v>
      </c>
      <c r="F44" s="5">
        <f t="shared" si="4"/>
        <v>101.78955905446472</v>
      </c>
      <c r="G44" s="5">
        <f>G43*(1+D44)</f>
        <v>101.48305939232853</v>
      </c>
    </row>
    <row r="45" spans="1:7" x14ac:dyDescent="0.25">
      <c r="A45" s="1">
        <f t="shared" si="3"/>
        <v>40</v>
      </c>
      <c r="B45" s="7">
        <f>$I$13</f>
        <v>-8.8684422665372686E-3</v>
      </c>
      <c r="C45" s="9">
        <f t="shared" si="0"/>
        <v>100.00000000000009</v>
      </c>
      <c r="D45" s="6">
        <f t="shared" si="1"/>
        <v>-1.7736884533074537E-2</v>
      </c>
      <c r="E45" s="6">
        <f t="shared" si="2"/>
        <v>1.7763568394002505E-15</v>
      </c>
      <c r="F45" s="5">
        <f t="shared" si="4"/>
        <v>100.00000000000017</v>
      </c>
      <c r="G45" s="5">
        <f>G44*(1+D45)</f>
        <v>99.683066085823654</v>
      </c>
    </row>
    <row r="46" spans="1:7" x14ac:dyDescent="0.25">
      <c r="A46" s="1">
        <f t="shared" si="3"/>
        <v>41</v>
      </c>
      <c r="B46" s="14">
        <f>$I$12</f>
        <v>8.9477952723227006E-3</v>
      </c>
      <c r="C46" s="9">
        <f t="shared" si="0"/>
        <v>100.89477952723236</v>
      </c>
      <c r="D46" s="6">
        <f t="shared" si="1"/>
        <v>1.7895590544645401E-2</v>
      </c>
      <c r="E46" s="6">
        <f t="shared" si="2"/>
        <v>1.7895590544647177E-2</v>
      </c>
      <c r="F46" s="5">
        <f t="shared" si="4"/>
        <v>101.78955905446472</v>
      </c>
      <c r="G46" s="5">
        <f>G45*(1+D46)</f>
        <v>101.46695342073038</v>
      </c>
    </row>
    <row r="47" spans="1:7" x14ac:dyDescent="0.25">
      <c r="A47" s="1">
        <f t="shared" si="3"/>
        <v>42</v>
      </c>
      <c r="B47" s="7">
        <f>$I$13</f>
        <v>-8.8684422665372686E-3</v>
      </c>
      <c r="C47" s="9">
        <f t="shared" si="0"/>
        <v>100.00000000000009</v>
      </c>
      <c r="D47" s="6">
        <f t="shared" si="1"/>
        <v>-1.7736884533074537E-2</v>
      </c>
      <c r="E47" s="6">
        <f t="shared" si="2"/>
        <v>1.7763568394002505E-15</v>
      </c>
      <c r="F47" s="5">
        <f t="shared" si="4"/>
        <v>100.00000000000017</v>
      </c>
      <c r="G47" s="5">
        <f>G46*(1+D47)</f>
        <v>99.667245783984029</v>
      </c>
    </row>
    <row r="48" spans="1:7" x14ac:dyDescent="0.25">
      <c r="A48" s="1">
        <f t="shared" si="3"/>
        <v>43</v>
      </c>
      <c r="B48" s="14">
        <f>$I$12</f>
        <v>8.9477952723227006E-3</v>
      </c>
      <c r="C48" s="9">
        <f t="shared" si="0"/>
        <v>100.89477952723236</v>
      </c>
      <c r="D48" s="6">
        <f t="shared" si="1"/>
        <v>1.7895590544645401E-2</v>
      </c>
      <c r="E48" s="6">
        <f t="shared" si="2"/>
        <v>1.7895590544647177E-2</v>
      </c>
      <c r="F48" s="5">
        <f t="shared" si="4"/>
        <v>101.78955905446472</v>
      </c>
      <c r="G48" s="5">
        <f>G47*(1+D48)</f>
        <v>101.45085000524675</v>
      </c>
    </row>
    <row r="49" spans="1:7" x14ac:dyDescent="0.25">
      <c r="A49" s="1">
        <f t="shared" si="3"/>
        <v>44</v>
      </c>
      <c r="B49" s="7">
        <f>$I$13</f>
        <v>-8.8684422665372686E-3</v>
      </c>
      <c r="C49" s="9">
        <f t="shared" si="0"/>
        <v>100.00000000000009</v>
      </c>
      <c r="D49" s="6">
        <f t="shared" si="1"/>
        <v>-1.7736884533074537E-2</v>
      </c>
      <c r="E49" s="6">
        <f t="shared" si="2"/>
        <v>1.7763568394002505E-15</v>
      </c>
      <c r="F49" s="5">
        <f t="shared" si="4"/>
        <v>100.00000000000017</v>
      </c>
      <c r="G49" s="5">
        <f>G48*(1+D49)</f>
        <v>99.651427992921427</v>
      </c>
    </row>
    <row r="50" spans="1:7" x14ac:dyDescent="0.25">
      <c r="A50" s="1">
        <f t="shared" si="3"/>
        <v>45</v>
      </c>
      <c r="B50" s="14">
        <f>$I$12</f>
        <v>8.9477952723227006E-3</v>
      </c>
      <c r="C50" s="9">
        <f t="shared" si="0"/>
        <v>100.89477952723236</v>
      </c>
      <c r="D50" s="6">
        <f t="shared" si="1"/>
        <v>1.7895590544645401E-2</v>
      </c>
      <c r="E50" s="6">
        <f t="shared" si="2"/>
        <v>1.7895590544647177E-2</v>
      </c>
      <c r="F50" s="5">
        <f t="shared" si="4"/>
        <v>101.78955905446472</v>
      </c>
      <c r="G50" s="5">
        <f>G49*(1+D50)</f>
        <v>101.43474914547197</v>
      </c>
    </row>
    <row r="51" spans="1:7" x14ac:dyDescent="0.25">
      <c r="A51" s="1">
        <f t="shared" si="3"/>
        <v>46</v>
      </c>
      <c r="B51" s="7">
        <f>$I$13</f>
        <v>-8.8684422665372686E-3</v>
      </c>
      <c r="C51" s="9">
        <f t="shared" si="0"/>
        <v>100.00000000000009</v>
      </c>
      <c r="D51" s="6">
        <f t="shared" si="1"/>
        <v>-1.7736884533074537E-2</v>
      </c>
      <c r="E51" s="6">
        <f t="shared" si="2"/>
        <v>1.7763568394002505E-15</v>
      </c>
      <c r="F51" s="5">
        <f t="shared" si="4"/>
        <v>100.00000000000017</v>
      </c>
      <c r="G51" s="5">
        <f>G50*(1+D51)</f>
        <v>99.635612712237346</v>
      </c>
    </row>
    <row r="52" spans="1:7" x14ac:dyDescent="0.25">
      <c r="A52" s="1">
        <f t="shared" si="3"/>
        <v>47</v>
      </c>
      <c r="B52" s="14">
        <f>$I$12</f>
        <v>8.9477952723227006E-3</v>
      </c>
      <c r="C52" s="9">
        <f t="shared" si="0"/>
        <v>100.89477952723236</v>
      </c>
      <c r="D52" s="6">
        <f t="shared" si="1"/>
        <v>1.7895590544645401E-2</v>
      </c>
      <c r="E52" s="6">
        <f t="shared" si="2"/>
        <v>1.7895590544647177E-2</v>
      </c>
      <c r="F52" s="5">
        <f t="shared" si="4"/>
        <v>101.78955905446472</v>
      </c>
      <c r="G52" s="5">
        <f>G51*(1+D52)</f>
        <v>101.41865084100041</v>
      </c>
    </row>
    <row r="53" spans="1:7" x14ac:dyDescent="0.25">
      <c r="A53" s="1">
        <f t="shared" si="3"/>
        <v>48</v>
      </c>
      <c r="B53" s="7">
        <f>$I$13</f>
        <v>-8.8684422665372686E-3</v>
      </c>
      <c r="C53" s="9">
        <f t="shared" si="0"/>
        <v>100.00000000000009</v>
      </c>
      <c r="D53" s="6">
        <f t="shared" si="1"/>
        <v>-1.7736884533074537E-2</v>
      </c>
      <c r="E53" s="6">
        <f t="shared" si="2"/>
        <v>1.7763568394002505E-15</v>
      </c>
      <c r="F53" s="5">
        <f t="shared" si="4"/>
        <v>100.00000000000017</v>
      </c>
      <c r="G53" s="5">
        <f>G52*(1+D53)</f>
        <v>99.619799941533387</v>
      </c>
    </row>
    <row r="54" spans="1:7" x14ac:dyDescent="0.25">
      <c r="A54" s="1">
        <f t="shared" si="3"/>
        <v>49</v>
      </c>
      <c r="B54" s="14">
        <f>$I$12</f>
        <v>8.9477952723227006E-3</v>
      </c>
      <c r="C54" s="9">
        <f t="shared" si="0"/>
        <v>100.89477952723236</v>
      </c>
      <c r="D54" s="6">
        <f t="shared" si="1"/>
        <v>1.7895590544645401E-2</v>
      </c>
      <c r="E54" s="6">
        <f t="shared" si="2"/>
        <v>1.7895590544647177E-2</v>
      </c>
      <c r="F54" s="5">
        <f t="shared" si="4"/>
        <v>101.78955905446472</v>
      </c>
      <c r="G54" s="5">
        <f>G53*(1+D54)</f>
        <v>101.40255509142656</v>
      </c>
    </row>
    <row r="55" spans="1:7" x14ac:dyDescent="0.25">
      <c r="A55" s="1">
        <f t="shared" si="3"/>
        <v>50</v>
      </c>
      <c r="B55" s="7">
        <f>$I$13</f>
        <v>-8.8684422665372686E-3</v>
      </c>
      <c r="C55" s="9">
        <f t="shared" si="0"/>
        <v>100.00000000000009</v>
      </c>
      <c r="D55" s="6">
        <f t="shared" si="1"/>
        <v>-1.7736884533074537E-2</v>
      </c>
      <c r="E55" s="6">
        <f t="shared" si="2"/>
        <v>1.7763568394002505E-15</v>
      </c>
      <c r="F55" s="5">
        <f t="shared" si="4"/>
        <v>100.00000000000017</v>
      </c>
      <c r="G55" s="5">
        <f>G54*(1+D55)</f>
        <v>99.603989680411203</v>
      </c>
    </row>
    <row r="56" spans="1:7" x14ac:dyDescent="0.25">
      <c r="A56" s="1">
        <f t="shared" si="3"/>
        <v>51</v>
      </c>
      <c r="B56" s="14">
        <f>$I$12</f>
        <v>8.9477952723227006E-3</v>
      </c>
      <c r="C56" s="9">
        <f t="shared" si="0"/>
        <v>100.89477952723236</v>
      </c>
      <c r="D56" s="6">
        <f t="shared" si="1"/>
        <v>1.7895590544645401E-2</v>
      </c>
      <c r="E56" s="6">
        <f t="shared" si="2"/>
        <v>1.7895590544647177E-2</v>
      </c>
      <c r="F56" s="5">
        <f t="shared" si="4"/>
        <v>101.78955905446472</v>
      </c>
      <c r="G56" s="5">
        <f>G55*(1+D56)</f>
        <v>101.38646189634493</v>
      </c>
    </row>
    <row r="57" spans="1:7" x14ac:dyDescent="0.25">
      <c r="A57" s="1">
        <f t="shared" si="3"/>
        <v>52</v>
      </c>
      <c r="B57" s="7">
        <f>$I$13</f>
        <v>-8.8684422665372686E-3</v>
      </c>
      <c r="C57" s="9">
        <f t="shared" si="0"/>
        <v>100.00000000000009</v>
      </c>
      <c r="D57" s="6">
        <f t="shared" si="1"/>
        <v>-1.7736884533074537E-2</v>
      </c>
      <c r="E57" s="6">
        <f t="shared" si="2"/>
        <v>1.7763568394002505E-15</v>
      </c>
      <c r="F57" s="5">
        <f t="shared" si="4"/>
        <v>100.00000000000017</v>
      </c>
      <c r="G57" s="5">
        <f>G56*(1+D57)</f>
        <v>99.588181928472494</v>
      </c>
    </row>
    <row r="58" spans="1:7" x14ac:dyDescent="0.25">
      <c r="A58" s="1">
        <f t="shared" si="3"/>
        <v>53</v>
      </c>
      <c r="B58" s="14">
        <f>$I$12</f>
        <v>8.9477952723227006E-3</v>
      </c>
      <c r="C58" s="9">
        <f t="shared" si="0"/>
        <v>100.89477952723236</v>
      </c>
      <c r="D58" s="6">
        <f t="shared" si="1"/>
        <v>1.7895590544645401E-2</v>
      </c>
      <c r="E58" s="6">
        <f t="shared" si="2"/>
        <v>1.7895590544647177E-2</v>
      </c>
      <c r="F58" s="5">
        <f t="shared" si="4"/>
        <v>101.78955905446472</v>
      </c>
      <c r="G58" s="5">
        <f>G57*(1+D58)</f>
        <v>101.37037125535009</v>
      </c>
    </row>
    <row r="59" spans="1:7" x14ac:dyDescent="0.25">
      <c r="A59" s="1">
        <f t="shared" si="3"/>
        <v>54</v>
      </c>
      <c r="B59" s="7">
        <f>$I$13</f>
        <v>-8.8684422665372686E-3</v>
      </c>
      <c r="C59" s="9">
        <f t="shared" si="0"/>
        <v>100.00000000000009</v>
      </c>
      <c r="D59" s="6">
        <f t="shared" si="1"/>
        <v>-1.7736884533074537E-2</v>
      </c>
      <c r="E59" s="6">
        <f t="shared" si="2"/>
        <v>1.7763568394002505E-15</v>
      </c>
      <c r="F59" s="5">
        <f t="shared" si="4"/>
        <v>100.00000000000017</v>
      </c>
      <c r="G59" s="5">
        <f>G58*(1+D59)</f>
        <v>99.572376685319057</v>
      </c>
    </row>
    <row r="60" spans="1:7" x14ac:dyDescent="0.25">
      <c r="A60" s="1">
        <f t="shared" si="3"/>
        <v>55</v>
      </c>
      <c r="B60" s="14">
        <f>$I$12</f>
        <v>8.9477952723227006E-3</v>
      </c>
      <c r="C60" s="9">
        <f t="shared" si="0"/>
        <v>100.89477952723236</v>
      </c>
      <c r="D60" s="6">
        <f t="shared" si="1"/>
        <v>1.7895590544645401E-2</v>
      </c>
      <c r="E60" s="6">
        <f t="shared" si="2"/>
        <v>1.7895590544647177E-2</v>
      </c>
      <c r="F60" s="5">
        <f t="shared" si="4"/>
        <v>101.78955905446472</v>
      </c>
      <c r="G60" s="5">
        <f>G59*(1+D60)</f>
        <v>101.35428316803672</v>
      </c>
    </row>
    <row r="61" spans="1:7" x14ac:dyDescent="0.25">
      <c r="A61" s="1">
        <f t="shared" si="3"/>
        <v>56</v>
      </c>
      <c r="B61" s="7">
        <f>$I$13</f>
        <v>-8.8684422665372686E-3</v>
      </c>
      <c r="C61" s="9">
        <f t="shared" si="0"/>
        <v>100.00000000000009</v>
      </c>
      <c r="D61" s="6">
        <f t="shared" si="1"/>
        <v>-1.7736884533074537E-2</v>
      </c>
      <c r="E61" s="6">
        <f t="shared" si="2"/>
        <v>1.7763568394002505E-15</v>
      </c>
      <c r="F61" s="5">
        <f t="shared" si="4"/>
        <v>100.00000000000017</v>
      </c>
      <c r="G61" s="5">
        <f>G60*(1+D61)</f>
        <v>99.556573950552703</v>
      </c>
    </row>
    <row r="62" spans="1:7" x14ac:dyDescent="0.25">
      <c r="A62" s="1">
        <f t="shared" si="3"/>
        <v>57</v>
      </c>
      <c r="B62" s="14">
        <f>$I$12</f>
        <v>8.9477952723227006E-3</v>
      </c>
      <c r="C62" s="9">
        <f t="shared" si="0"/>
        <v>100.89477952723236</v>
      </c>
      <c r="D62" s="6">
        <f t="shared" si="1"/>
        <v>1.7895590544645401E-2</v>
      </c>
      <c r="E62" s="6">
        <f t="shared" si="2"/>
        <v>1.7895590544647177E-2</v>
      </c>
      <c r="F62" s="5">
        <f t="shared" si="4"/>
        <v>101.78955905446472</v>
      </c>
      <c r="G62" s="5">
        <f>G61*(1+D62)</f>
        <v>101.3381976339995</v>
      </c>
    </row>
    <row r="63" spans="1:7" x14ac:dyDescent="0.25">
      <c r="A63" s="1">
        <f t="shared" si="3"/>
        <v>58</v>
      </c>
      <c r="B63" s="7">
        <f>$I$13</f>
        <v>-8.8684422665372686E-3</v>
      </c>
      <c r="C63" s="9">
        <f t="shared" si="0"/>
        <v>100.00000000000009</v>
      </c>
      <c r="D63" s="6">
        <f t="shared" si="1"/>
        <v>-1.7736884533074537E-2</v>
      </c>
      <c r="E63" s="6">
        <f t="shared" si="2"/>
        <v>1.7763568394002505E-15</v>
      </c>
      <c r="F63" s="5">
        <f t="shared" si="4"/>
        <v>100.00000000000017</v>
      </c>
      <c r="G63" s="5">
        <f>G62*(1+D63)</f>
        <v>99.540773723775359</v>
      </c>
    </row>
    <row r="64" spans="1:7" x14ac:dyDescent="0.25">
      <c r="A64" s="1">
        <f t="shared" si="3"/>
        <v>59</v>
      </c>
      <c r="B64" s="14">
        <f>$I$12</f>
        <v>8.9477952723227006E-3</v>
      </c>
      <c r="C64" s="9">
        <f t="shared" si="0"/>
        <v>100.89477952723236</v>
      </c>
      <c r="D64" s="6">
        <f t="shared" si="1"/>
        <v>1.7895590544645401E-2</v>
      </c>
      <c r="E64" s="6">
        <f t="shared" si="2"/>
        <v>1.7895590544647177E-2</v>
      </c>
      <c r="F64" s="5">
        <f t="shared" si="4"/>
        <v>101.78955905446472</v>
      </c>
      <c r="G64" s="5">
        <f>G63*(1+D64)</f>
        <v>101.32211465283324</v>
      </c>
    </row>
    <row r="65" spans="1:7" x14ac:dyDescent="0.25">
      <c r="A65" s="1">
        <f t="shared" si="3"/>
        <v>60</v>
      </c>
      <c r="B65" s="7">
        <f>$I$13</f>
        <v>-8.8684422665372686E-3</v>
      </c>
      <c r="C65" s="9">
        <f t="shared" si="0"/>
        <v>100.00000000000009</v>
      </c>
      <c r="D65" s="6">
        <f t="shared" si="1"/>
        <v>-1.7736884533074537E-2</v>
      </c>
      <c r="E65" s="6">
        <f t="shared" si="2"/>
        <v>1.7763568394002505E-15</v>
      </c>
      <c r="F65" s="5">
        <f t="shared" si="4"/>
        <v>100.00000000000017</v>
      </c>
      <c r="G65" s="5">
        <f>G64*(1+D65)</f>
        <v>99.524976004588993</v>
      </c>
    </row>
    <row r="66" spans="1:7" x14ac:dyDescent="0.25">
      <c r="A66" s="1">
        <f t="shared" si="3"/>
        <v>61</v>
      </c>
      <c r="B66" s="14">
        <f>$I$12</f>
        <v>8.9477952723227006E-3</v>
      </c>
      <c r="C66" s="9">
        <f t="shared" si="0"/>
        <v>100.89477952723236</v>
      </c>
      <c r="D66" s="6">
        <f t="shared" si="1"/>
        <v>1.7895590544645401E-2</v>
      </c>
      <c r="E66" s="6">
        <f t="shared" si="2"/>
        <v>1.7895590544647177E-2</v>
      </c>
      <c r="F66" s="5">
        <f t="shared" si="4"/>
        <v>101.78955905446472</v>
      </c>
      <c r="G66" s="5">
        <f>G65*(1+D66)</f>
        <v>101.30603422413277</v>
      </c>
    </row>
    <row r="67" spans="1:7" x14ac:dyDescent="0.25">
      <c r="A67" s="1">
        <f t="shared" si="3"/>
        <v>62</v>
      </c>
      <c r="B67" s="7">
        <f>$I$13</f>
        <v>-8.8684422665372686E-3</v>
      </c>
      <c r="C67" s="9">
        <f t="shared" si="0"/>
        <v>100.00000000000009</v>
      </c>
      <c r="D67" s="6">
        <f t="shared" si="1"/>
        <v>-1.7736884533074537E-2</v>
      </c>
      <c r="E67" s="6">
        <f t="shared" si="2"/>
        <v>1.7763568394002505E-15</v>
      </c>
      <c r="F67" s="5">
        <f t="shared" si="4"/>
        <v>100.00000000000017</v>
      </c>
      <c r="G67" s="5">
        <f>G66*(1+D67)</f>
        <v>99.509180792595629</v>
      </c>
    </row>
    <row r="68" spans="1:7" x14ac:dyDescent="0.25">
      <c r="A68" s="1">
        <f t="shared" si="3"/>
        <v>63</v>
      </c>
      <c r="B68" s="14">
        <f>$I$12</f>
        <v>8.9477952723227006E-3</v>
      </c>
      <c r="C68" s="9">
        <f t="shared" si="0"/>
        <v>100.89477952723236</v>
      </c>
      <c r="D68" s="6">
        <f t="shared" si="1"/>
        <v>1.7895590544645401E-2</v>
      </c>
      <c r="E68" s="6">
        <f t="shared" si="2"/>
        <v>1.7895590544647177E-2</v>
      </c>
      <c r="F68" s="5">
        <f t="shared" si="4"/>
        <v>101.78955905446472</v>
      </c>
      <c r="G68" s="5">
        <f>G67*(1+D68)</f>
        <v>101.28995634749302</v>
      </c>
    </row>
    <row r="69" spans="1:7" x14ac:dyDescent="0.25">
      <c r="A69" s="1">
        <f t="shared" si="3"/>
        <v>64</v>
      </c>
      <c r="B69" s="7">
        <f>$I$13</f>
        <v>-8.8684422665372686E-3</v>
      </c>
      <c r="C69" s="9">
        <f t="shared" si="0"/>
        <v>100.00000000000009</v>
      </c>
      <c r="D69" s="6">
        <f t="shared" si="1"/>
        <v>-1.7736884533074537E-2</v>
      </c>
      <c r="E69" s="6">
        <f t="shared" si="2"/>
        <v>1.7763568394002505E-15</v>
      </c>
      <c r="F69" s="5">
        <f t="shared" si="4"/>
        <v>100.00000000000017</v>
      </c>
      <c r="G69" s="5">
        <f>G68*(1+D69)</f>
        <v>99.493388087397378</v>
      </c>
    </row>
    <row r="70" spans="1:7" x14ac:dyDescent="0.25">
      <c r="A70" s="1">
        <f t="shared" si="3"/>
        <v>65</v>
      </c>
      <c r="B70" s="14">
        <f>$I$12</f>
        <v>8.9477952723227006E-3</v>
      </c>
      <c r="C70" s="9">
        <f t="shared" ref="C70:C133" si="5">C69*(1+B70)</f>
        <v>100.89477952723236</v>
      </c>
      <c r="D70" s="6">
        <f t="shared" ref="D70:D133" si="6">$E$2*B70</f>
        <v>1.7895590544645401E-2</v>
      </c>
      <c r="E70" s="6">
        <f t="shared" ref="E70:E133" si="7">(C70/$C$5-1)*$E$2</f>
        <v>1.7895590544647177E-2</v>
      </c>
      <c r="F70" s="5">
        <f t="shared" si="4"/>
        <v>101.78955905446472</v>
      </c>
      <c r="G70" s="5">
        <f>G69*(1+D70)</f>
        <v>101.27388102250895</v>
      </c>
    </row>
    <row r="71" spans="1:7" x14ac:dyDescent="0.25">
      <c r="A71" s="1">
        <f t="shared" ref="A71:A134" si="8">A70+1</f>
        <v>66</v>
      </c>
      <c r="B71" s="7">
        <f>$I$13</f>
        <v>-8.8684422665372686E-3</v>
      </c>
      <c r="C71" s="9">
        <f t="shared" si="5"/>
        <v>100.00000000000009</v>
      </c>
      <c r="D71" s="6">
        <f t="shared" si="6"/>
        <v>-1.7736884533074537E-2</v>
      </c>
      <c r="E71" s="6">
        <f t="shared" si="7"/>
        <v>1.7763568394002505E-15</v>
      </c>
      <c r="F71" s="5">
        <f t="shared" ref="F71:F134" si="9">$F$5*(1+E71)</f>
        <v>100.00000000000017</v>
      </c>
      <c r="G71" s="5">
        <f>G70*(1+D71)</f>
        <v>99.477597888596378</v>
      </c>
    </row>
    <row r="72" spans="1:7" x14ac:dyDescent="0.25">
      <c r="A72" s="1">
        <f t="shared" si="8"/>
        <v>67</v>
      </c>
      <c r="B72" s="14">
        <f>$I$12</f>
        <v>8.9477952723227006E-3</v>
      </c>
      <c r="C72" s="9">
        <f t="shared" si="5"/>
        <v>100.89477952723236</v>
      </c>
      <c r="D72" s="6">
        <f t="shared" si="6"/>
        <v>1.7895590544645401E-2</v>
      </c>
      <c r="E72" s="6">
        <f t="shared" si="7"/>
        <v>1.7895590544647177E-2</v>
      </c>
      <c r="F72" s="5">
        <f t="shared" si="9"/>
        <v>101.78955905446472</v>
      </c>
      <c r="G72" s="5">
        <f>G71*(1+D72)</f>
        <v>101.25780824877558</v>
      </c>
    </row>
    <row r="73" spans="1:7" x14ac:dyDescent="0.25">
      <c r="A73" s="1">
        <f t="shared" si="8"/>
        <v>68</v>
      </c>
      <c r="B73" s="7">
        <f>$I$13</f>
        <v>-8.8684422665372686E-3</v>
      </c>
      <c r="C73" s="9">
        <f t="shared" si="5"/>
        <v>100.00000000000009</v>
      </c>
      <c r="D73" s="6">
        <f t="shared" si="6"/>
        <v>-1.7736884533074537E-2</v>
      </c>
      <c r="E73" s="6">
        <f t="shared" si="7"/>
        <v>1.7763568394002505E-15</v>
      </c>
      <c r="F73" s="5">
        <f t="shared" si="9"/>
        <v>100.00000000000017</v>
      </c>
      <c r="G73" s="5">
        <f>G72*(1+D73)</f>
        <v>99.46181019579484</v>
      </c>
    </row>
    <row r="74" spans="1:7" x14ac:dyDescent="0.25">
      <c r="A74" s="1">
        <f t="shared" si="8"/>
        <v>69</v>
      </c>
      <c r="B74" s="14">
        <f>$I$12</f>
        <v>8.9477952723227006E-3</v>
      </c>
      <c r="C74" s="9">
        <f t="shared" si="5"/>
        <v>100.89477952723236</v>
      </c>
      <c r="D74" s="6">
        <f t="shared" si="6"/>
        <v>1.7895590544645401E-2</v>
      </c>
      <c r="E74" s="6">
        <f t="shared" si="7"/>
        <v>1.7895590544647177E-2</v>
      </c>
      <c r="F74" s="5">
        <f t="shared" si="9"/>
        <v>101.78955905446472</v>
      </c>
      <c r="G74" s="5">
        <f>G73*(1+D74)</f>
        <v>101.24173802588803</v>
      </c>
    </row>
    <row r="75" spans="1:7" x14ac:dyDescent="0.25">
      <c r="A75" s="1">
        <f t="shared" si="8"/>
        <v>70</v>
      </c>
      <c r="B75" s="7">
        <f>$I$13</f>
        <v>-8.8684422665372686E-3</v>
      </c>
      <c r="C75" s="9">
        <f t="shared" si="5"/>
        <v>100.00000000000009</v>
      </c>
      <c r="D75" s="6">
        <f t="shared" si="6"/>
        <v>-1.7736884533074537E-2</v>
      </c>
      <c r="E75" s="6">
        <f t="shared" si="7"/>
        <v>1.7763568394002505E-15</v>
      </c>
      <c r="F75" s="5">
        <f t="shared" si="9"/>
        <v>100.00000000000017</v>
      </c>
      <c r="G75" s="5">
        <f>G74*(1+D75)</f>
        <v>99.446025008595072</v>
      </c>
    </row>
    <row r="76" spans="1:7" x14ac:dyDescent="0.25">
      <c r="A76" s="1">
        <f t="shared" si="8"/>
        <v>71</v>
      </c>
      <c r="B76" s="14">
        <f>$I$12</f>
        <v>8.9477952723227006E-3</v>
      </c>
      <c r="C76" s="9">
        <f t="shared" si="5"/>
        <v>100.89477952723236</v>
      </c>
      <c r="D76" s="6">
        <f t="shared" si="6"/>
        <v>1.7895590544645401E-2</v>
      </c>
      <c r="E76" s="6">
        <f t="shared" si="7"/>
        <v>1.7895590544647177E-2</v>
      </c>
      <c r="F76" s="5">
        <f t="shared" si="9"/>
        <v>101.78955905446472</v>
      </c>
      <c r="G76" s="5">
        <f>G75*(1+D76)</f>
        <v>101.22567035344146</v>
      </c>
    </row>
    <row r="77" spans="1:7" x14ac:dyDescent="0.25">
      <c r="A77" s="1">
        <f t="shared" si="8"/>
        <v>72</v>
      </c>
      <c r="B77" s="7">
        <f>$I$13</f>
        <v>-8.8684422665372686E-3</v>
      </c>
      <c r="C77" s="9">
        <f t="shared" si="5"/>
        <v>100.00000000000009</v>
      </c>
      <c r="D77" s="6">
        <f t="shared" si="6"/>
        <v>-1.7736884533074537E-2</v>
      </c>
      <c r="E77" s="6">
        <f t="shared" si="7"/>
        <v>1.7763568394002505E-15</v>
      </c>
      <c r="F77" s="5">
        <f t="shared" si="9"/>
        <v>100.00000000000017</v>
      </c>
      <c r="G77" s="5">
        <f>G76*(1+D77)</f>
        <v>99.430242326599398</v>
      </c>
    </row>
    <row r="78" spans="1:7" x14ac:dyDescent="0.25">
      <c r="A78" s="1">
        <f t="shared" si="8"/>
        <v>73</v>
      </c>
      <c r="B78" s="14">
        <f>$I$12</f>
        <v>8.9477952723227006E-3</v>
      </c>
      <c r="C78" s="9">
        <f t="shared" si="5"/>
        <v>100.89477952723236</v>
      </c>
      <c r="D78" s="6">
        <f t="shared" si="6"/>
        <v>1.7895590544645401E-2</v>
      </c>
      <c r="E78" s="6">
        <f t="shared" si="7"/>
        <v>1.7895590544647177E-2</v>
      </c>
      <c r="F78" s="5">
        <f t="shared" si="9"/>
        <v>101.78955905446472</v>
      </c>
      <c r="G78" s="5">
        <f>G77*(1+D78)</f>
        <v>101.20960523103109</v>
      </c>
    </row>
    <row r="79" spans="1:7" x14ac:dyDescent="0.25">
      <c r="A79" s="1">
        <f t="shared" si="8"/>
        <v>74</v>
      </c>
      <c r="B79" s="7">
        <f>$I$13</f>
        <v>-8.8684422665372686E-3</v>
      </c>
      <c r="C79" s="9">
        <f t="shared" si="5"/>
        <v>100.00000000000009</v>
      </c>
      <c r="D79" s="6">
        <f t="shared" si="6"/>
        <v>-1.7736884533074537E-2</v>
      </c>
      <c r="E79" s="6">
        <f t="shared" si="7"/>
        <v>1.7763568394002505E-15</v>
      </c>
      <c r="F79" s="5">
        <f t="shared" si="9"/>
        <v>100.00000000000017</v>
      </c>
      <c r="G79" s="5">
        <f>G78*(1+D79)</f>
        <v>99.414462149410241</v>
      </c>
    </row>
    <row r="80" spans="1:7" x14ac:dyDescent="0.25">
      <c r="A80" s="1">
        <f t="shared" si="8"/>
        <v>75</v>
      </c>
      <c r="B80" s="14">
        <f>$I$12</f>
        <v>8.9477952723227006E-3</v>
      </c>
      <c r="C80" s="9">
        <f t="shared" si="5"/>
        <v>100.89477952723236</v>
      </c>
      <c r="D80" s="6">
        <f t="shared" si="6"/>
        <v>1.7895590544645401E-2</v>
      </c>
      <c r="E80" s="6">
        <f t="shared" si="7"/>
        <v>1.7895590544647177E-2</v>
      </c>
      <c r="F80" s="5">
        <f t="shared" si="9"/>
        <v>101.78955905446472</v>
      </c>
      <c r="G80" s="5">
        <f>G79*(1+D80)</f>
        <v>101.19354265825224</v>
      </c>
    </row>
    <row r="81" spans="1:7" x14ac:dyDescent="0.25">
      <c r="A81" s="1">
        <f t="shared" si="8"/>
        <v>76</v>
      </c>
      <c r="B81" s="7">
        <f>$I$13</f>
        <v>-8.8684422665372686E-3</v>
      </c>
      <c r="C81" s="9">
        <f t="shared" si="5"/>
        <v>100.00000000000009</v>
      </c>
      <c r="D81" s="6">
        <f t="shared" si="6"/>
        <v>-1.7736884533074537E-2</v>
      </c>
      <c r="E81" s="6">
        <f t="shared" si="7"/>
        <v>1.7763568394002505E-15</v>
      </c>
      <c r="F81" s="5">
        <f t="shared" si="9"/>
        <v>100.00000000000017</v>
      </c>
      <c r="G81" s="5">
        <f>G80*(1+D81)</f>
        <v>99.398684476630066</v>
      </c>
    </row>
    <row r="82" spans="1:7" x14ac:dyDescent="0.25">
      <c r="A82" s="1">
        <f t="shared" si="8"/>
        <v>77</v>
      </c>
      <c r="B82" s="14">
        <f>$I$12</f>
        <v>8.9477952723227006E-3</v>
      </c>
      <c r="C82" s="9">
        <f t="shared" si="5"/>
        <v>100.89477952723236</v>
      </c>
      <c r="D82" s="6">
        <f t="shared" si="6"/>
        <v>1.7895590544645401E-2</v>
      </c>
      <c r="E82" s="6">
        <f t="shared" si="7"/>
        <v>1.7895590544647177E-2</v>
      </c>
      <c r="F82" s="5">
        <f t="shared" si="9"/>
        <v>101.78955905446472</v>
      </c>
      <c r="G82" s="5">
        <f>G81*(1+D82)</f>
        <v>101.17748263470024</v>
      </c>
    </row>
    <row r="83" spans="1:7" x14ac:dyDescent="0.25">
      <c r="A83" s="1">
        <f t="shared" si="8"/>
        <v>78</v>
      </c>
      <c r="B83" s="7">
        <f>$I$13</f>
        <v>-8.8684422665372686E-3</v>
      </c>
      <c r="C83" s="9">
        <f t="shared" si="5"/>
        <v>100.00000000000009</v>
      </c>
      <c r="D83" s="6">
        <f t="shared" si="6"/>
        <v>-1.7736884533074537E-2</v>
      </c>
      <c r="E83" s="6">
        <f t="shared" si="7"/>
        <v>1.7763568394002505E-15</v>
      </c>
      <c r="F83" s="5">
        <f t="shared" si="9"/>
        <v>100.00000000000017</v>
      </c>
      <c r="G83" s="5">
        <f>G82*(1+D83)</f>
        <v>99.382909307861411</v>
      </c>
    </row>
    <row r="84" spans="1:7" x14ac:dyDescent="0.25">
      <c r="A84" s="1">
        <f t="shared" si="8"/>
        <v>79</v>
      </c>
      <c r="B84" s="14">
        <f>$I$12</f>
        <v>8.9477952723227006E-3</v>
      </c>
      <c r="C84" s="9">
        <f t="shared" si="5"/>
        <v>100.89477952723236</v>
      </c>
      <c r="D84" s="6">
        <f t="shared" si="6"/>
        <v>1.7895590544645401E-2</v>
      </c>
      <c r="E84" s="6">
        <f t="shared" si="7"/>
        <v>1.7895590544647177E-2</v>
      </c>
      <c r="F84" s="5">
        <f t="shared" si="9"/>
        <v>101.78955905446472</v>
      </c>
      <c r="G84" s="5">
        <f>G83*(1+D84)</f>
        <v>101.16142515997052</v>
      </c>
    </row>
    <row r="85" spans="1:7" x14ac:dyDescent="0.25">
      <c r="A85" s="1">
        <f t="shared" si="8"/>
        <v>80</v>
      </c>
      <c r="B85" s="7">
        <f>$I$13</f>
        <v>-8.8684422665372686E-3</v>
      </c>
      <c r="C85" s="9">
        <f t="shared" si="5"/>
        <v>100.00000000000009</v>
      </c>
      <c r="D85" s="6">
        <f t="shared" si="6"/>
        <v>-1.7736884533074537E-2</v>
      </c>
      <c r="E85" s="6">
        <f t="shared" si="7"/>
        <v>1.7763568394002505E-15</v>
      </c>
      <c r="F85" s="5">
        <f t="shared" si="9"/>
        <v>100.00000000000017</v>
      </c>
      <c r="G85" s="5">
        <f>G84*(1+D85)</f>
        <v>99.367136642706868</v>
      </c>
    </row>
    <row r="86" spans="1:7" x14ac:dyDescent="0.25">
      <c r="A86" s="1">
        <f t="shared" si="8"/>
        <v>81</v>
      </c>
      <c r="B86" s="14">
        <f>$I$12</f>
        <v>8.9477952723227006E-3</v>
      </c>
      <c r="C86" s="9">
        <f t="shared" si="5"/>
        <v>100.89477952723236</v>
      </c>
      <c r="D86" s="6">
        <f t="shared" si="6"/>
        <v>1.7895590544645401E-2</v>
      </c>
      <c r="E86" s="6">
        <f t="shared" si="7"/>
        <v>1.7895590544647177E-2</v>
      </c>
      <c r="F86" s="5">
        <f t="shared" si="9"/>
        <v>101.78955905446472</v>
      </c>
      <c r="G86" s="5">
        <f>G85*(1+D86)</f>
        <v>101.14537023365858</v>
      </c>
    </row>
    <row r="87" spans="1:7" x14ac:dyDescent="0.25">
      <c r="A87" s="1">
        <f t="shared" si="8"/>
        <v>82</v>
      </c>
      <c r="B87" s="7">
        <f>$I$13</f>
        <v>-8.8684422665372686E-3</v>
      </c>
      <c r="C87" s="9">
        <f t="shared" si="5"/>
        <v>100.00000000000009</v>
      </c>
      <c r="D87" s="6">
        <f t="shared" si="6"/>
        <v>-1.7736884533074537E-2</v>
      </c>
      <c r="E87" s="6">
        <f t="shared" si="7"/>
        <v>1.7763568394002505E-15</v>
      </c>
      <c r="F87" s="5">
        <f t="shared" si="9"/>
        <v>100.00000000000017</v>
      </c>
      <c r="G87" s="5">
        <f>G86*(1+D87)</f>
        <v>99.351366480769101</v>
      </c>
    </row>
    <row r="88" spans="1:7" x14ac:dyDescent="0.25">
      <c r="A88" s="1">
        <f t="shared" si="8"/>
        <v>83</v>
      </c>
      <c r="B88" s="14">
        <f>$I$12</f>
        <v>8.9477952723227006E-3</v>
      </c>
      <c r="C88" s="9">
        <f t="shared" si="5"/>
        <v>100.89477952723236</v>
      </c>
      <c r="D88" s="6">
        <f t="shared" si="6"/>
        <v>1.7895590544645401E-2</v>
      </c>
      <c r="E88" s="6">
        <f t="shared" si="7"/>
        <v>1.7895590544647177E-2</v>
      </c>
      <c r="F88" s="5">
        <f t="shared" si="9"/>
        <v>101.78955905446472</v>
      </c>
      <c r="G88" s="5">
        <f>G87*(1+D88)</f>
        <v>101.12931785535996</v>
      </c>
    </row>
    <row r="89" spans="1:7" x14ac:dyDescent="0.25">
      <c r="A89" s="1">
        <f t="shared" si="8"/>
        <v>84</v>
      </c>
      <c r="B89" s="7">
        <f>$I$13</f>
        <v>-8.8684422665372686E-3</v>
      </c>
      <c r="C89" s="9">
        <f t="shared" si="5"/>
        <v>100.00000000000009</v>
      </c>
      <c r="D89" s="6">
        <f t="shared" si="6"/>
        <v>-1.7736884533074537E-2</v>
      </c>
      <c r="E89" s="6">
        <f t="shared" si="7"/>
        <v>1.7763568394002505E-15</v>
      </c>
      <c r="F89" s="5">
        <f t="shared" si="9"/>
        <v>100.00000000000017</v>
      </c>
      <c r="G89" s="5">
        <f>G88*(1+D89)</f>
        <v>99.335598821650848</v>
      </c>
    </row>
    <row r="90" spans="1:7" x14ac:dyDescent="0.25">
      <c r="A90" s="1">
        <f t="shared" si="8"/>
        <v>85</v>
      </c>
      <c r="B90" s="14">
        <f>$I$12</f>
        <v>8.9477952723227006E-3</v>
      </c>
      <c r="C90" s="9">
        <f t="shared" si="5"/>
        <v>100.89477952723236</v>
      </c>
      <c r="D90" s="6">
        <f t="shared" si="6"/>
        <v>1.7895590544645401E-2</v>
      </c>
      <c r="E90" s="6">
        <f t="shared" si="7"/>
        <v>1.7895590544647177E-2</v>
      </c>
      <c r="F90" s="5">
        <f t="shared" si="9"/>
        <v>101.78955905446472</v>
      </c>
      <c r="G90" s="5">
        <f>G89*(1+D90)</f>
        <v>101.11326802467028</v>
      </c>
    </row>
    <row r="91" spans="1:7" x14ac:dyDescent="0.25">
      <c r="A91" s="1">
        <f t="shared" si="8"/>
        <v>86</v>
      </c>
      <c r="B91" s="7">
        <f>$I$13</f>
        <v>-8.8684422665372686E-3</v>
      </c>
      <c r="C91" s="9">
        <f t="shared" si="5"/>
        <v>100.00000000000009</v>
      </c>
      <c r="D91" s="6">
        <f t="shared" si="6"/>
        <v>-1.7736884533074537E-2</v>
      </c>
      <c r="E91" s="6">
        <f t="shared" si="7"/>
        <v>1.7763568394002505E-15</v>
      </c>
      <c r="F91" s="5">
        <f t="shared" si="9"/>
        <v>100.00000000000017</v>
      </c>
      <c r="G91" s="5">
        <f>G90*(1+D91)</f>
        <v>99.319833664954885</v>
      </c>
    </row>
    <row r="92" spans="1:7" x14ac:dyDescent="0.25">
      <c r="A92" s="1">
        <f t="shared" si="8"/>
        <v>87</v>
      </c>
      <c r="B92" s="14">
        <f>$I$12</f>
        <v>8.9477952723227006E-3</v>
      </c>
      <c r="C92" s="9">
        <f t="shared" si="5"/>
        <v>100.89477952723236</v>
      </c>
      <c r="D92" s="6">
        <f t="shared" si="6"/>
        <v>1.7895590544645401E-2</v>
      </c>
      <c r="E92" s="6">
        <f t="shared" si="7"/>
        <v>1.7895590544647177E-2</v>
      </c>
      <c r="F92" s="5">
        <f t="shared" si="9"/>
        <v>101.78955905446472</v>
      </c>
      <c r="G92" s="5">
        <f>G91*(1+D92)</f>
        <v>101.09722074118521</v>
      </c>
    </row>
    <row r="93" spans="1:7" x14ac:dyDescent="0.25">
      <c r="A93" s="1">
        <f t="shared" si="8"/>
        <v>88</v>
      </c>
      <c r="B93" s="7">
        <f>$I$13</f>
        <v>-8.8684422665372686E-3</v>
      </c>
      <c r="C93" s="9">
        <f t="shared" si="5"/>
        <v>100.00000000000009</v>
      </c>
      <c r="D93" s="6">
        <f t="shared" si="6"/>
        <v>-1.7736884533074537E-2</v>
      </c>
      <c r="E93" s="6">
        <f t="shared" si="7"/>
        <v>1.7763568394002505E-15</v>
      </c>
      <c r="F93" s="5">
        <f t="shared" si="9"/>
        <v>100.00000000000017</v>
      </c>
      <c r="G93" s="5">
        <f>G92*(1+D93)</f>
        <v>99.304071010284062</v>
      </c>
    </row>
    <row r="94" spans="1:7" x14ac:dyDescent="0.25">
      <c r="A94" s="1">
        <f t="shared" si="8"/>
        <v>89</v>
      </c>
      <c r="B94" s="14">
        <f>$I$12</f>
        <v>8.9477952723227006E-3</v>
      </c>
      <c r="C94" s="9">
        <f t="shared" si="5"/>
        <v>100.89477952723236</v>
      </c>
      <c r="D94" s="6">
        <f t="shared" si="6"/>
        <v>1.7895590544645401E-2</v>
      </c>
      <c r="E94" s="6">
        <f t="shared" si="7"/>
        <v>1.7895590544647177E-2</v>
      </c>
      <c r="F94" s="5">
        <f t="shared" si="9"/>
        <v>101.78955905446472</v>
      </c>
      <c r="G94" s="5">
        <f>G93*(1+D94)</f>
        <v>101.08117600450049</v>
      </c>
    </row>
    <row r="95" spans="1:7" x14ac:dyDescent="0.25">
      <c r="A95" s="1">
        <f t="shared" si="8"/>
        <v>90</v>
      </c>
      <c r="B95" s="7">
        <f>$I$13</f>
        <v>-8.8684422665372686E-3</v>
      </c>
      <c r="C95" s="9">
        <f t="shared" si="5"/>
        <v>100.00000000000009</v>
      </c>
      <c r="D95" s="6">
        <f t="shared" si="6"/>
        <v>-1.7736884533074537E-2</v>
      </c>
      <c r="E95" s="6">
        <f t="shared" si="7"/>
        <v>1.7763568394002505E-15</v>
      </c>
      <c r="F95" s="5">
        <f t="shared" si="9"/>
        <v>100.00000000000017</v>
      </c>
      <c r="G95" s="5">
        <f>G94*(1+D95)</f>
        <v>99.288310857241285</v>
      </c>
    </row>
    <row r="96" spans="1:7" x14ac:dyDescent="0.25">
      <c r="A96" s="1">
        <f t="shared" si="8"/>
        <v>91</v>
      </c>
      <c r="B96" s="14">
        <f>$I$12</f>
        <v>8.9477952723227006E-3</v>
      </c>
      <c r="C96" s="9">
        <f t="shared" si="5"/>
        <v>100.89477952723236</v>
      </c>
      <c r="D96" s="6">
        <f t="shared" si="6"/>
        <v>1.7895590544645401E-2</v>
      </c>
      <c r="E96" s="6">
        <f t="shared" si="7"/>
        <v>1.7895590544647177E-2</v>
      </c>
      <c r="F96" s="5">
        <f t="shared" si="9"/>
        <v>101.78955905446472</v>
      </c>
      <c r="G96" s="5">
        <f>G95*(1+D96)</f>
        <v>101.06513381421195</v>
      </c>
    </row>
    <row r="97" spans="1:7" x14ac:dyDescent="0.25">
      <c r="A97" s="1">
        <f t="shared" si="8"/>
        <v>92</v>
      </c>
      <c r="B97" s="7">
        <f>$I$13</f>
        <v>-8.8684422665372686E-3</v>
      </c>
      <c r="C97" s="9">
        <f t="shared" si="5"/>
        <v>100.00000000000009</v>
      </c>
      <c r="D97" s="6">
        <f t="shared" si="6"/>
        <v>-1.7736884533074537E-2</v>
      </c>
      <c r="E97" s="6">
        <f t="shared" si="7"/>
        <v>1.7763568394002505E-15</v>
      </c>
      <c r="F97" s="5">
        <f t="shared" si="9"/>
        <v>100.00000000000017</v>
      </c>
      <c r="G97" s="5">
        <f>G96*(1+D97)</f>
        <v>99.272553205429546</v>
      </c>
    </row>
    <row r="98" spans="1:7" x14ac:dyDescent="0.25">
      <c r="A98" s="1">
        <f t="shared" si="8"/>
        <v>93</v>
      </c>
      <c r="B98" s="14">
        <f>$I$12</f>
        <v>8.9477952723227006E-3</v>
      </c>
      <c r="C98" s="9">
        <f t="shared" si="5"/>
        <v>100.89477952723236</v>
      </c>
      <c r="D98" s="6">
        <f t="shared" si="6"/>
        <v>1.7895590544645401E-2</v>
      </c>
      <c r="E98" s="6">
        <f t="shared" si="7"/>
        <v>1.7895590544647177E-2</v>
      </c>
      <c r="F98" s="5">
        <f t="shared" si="9"/>
        <v>101.78955905446472</v>
      </c>
      <c r="G98" s="5">
        <f>G97*(1+D98)</f>
        <v>101.04909416991543</v>
      </c>
    </row>
    <row r="99" spans="1:7" x14ac:dyDescent="0.25">
      <c r="A99" s="1">
        <f t="shared" si="8"/>
        <v>94</v>
      </c>
      <c r="B99" s="7">
        <f>$I$13</f>
        <v>-8.8684422665372686E-3</v>
      </c>
      <c r="C99" s="9">
        <f t="shared" si="5"/>
        <v>100.00000000000009</v>
      </c>
      <c r="D99" s="6">
        <f t="shared" si="6"/>
        <v>-1.7736884533074537E-2</v>
      </c>
      <c r="E99" s="6">
        <f t="shared" si="7"/>
        <v>1.7763568394002505E-15</v>
      </c>
      <c r="F99" s="5">
        <f t="shared" si="9"/>
        <v>100.00000000000017</v>
      </c>
      <c r="G99" s="5">
        <f>G98*(1+D99)</f>
        <v>99.256798054451863</v>
      </c>
    </row>
    <row r="100" spans="1:7" x14ac:dyDescent="0.25">
      <c r="A100" s="1">
        <f t="shared" si="8"/>
        <v>95</v>
      </c>
      <c r="B100" s="14">
        <f>$I$12</f>
        <v>8.9477952723227006E-3</v>
      </c>
      <c r="C100" s="9">
        <f t="shared" si="5"/>
        <v>100.89477952723236</v>
      </c>
      <c r="D100" s="6">
        <f t="shared" si="6"/>
        <v>1.7895590544645401E-2</v>
      </c>
      <c r="E100" s="6">
        <f t="shared" si="7"/>
        <v>1.7895590544647177E-2</v>
      </c>
      <c r="F100" s="5">
        <f t="shared" si="9"/>
        <v>101.78955905446472</v>
      </c>
      <c r="G100" s="5">
        <f>G99*(1+D100)</f>
        <v>101.03305707120688</v>
      </c>
    </row>
    <row r="101" spans="1:7" x14ac:dyDescent="0.25">
      <c r="A101" s="1">
        <f t="shared" si="8"/>
        <v>96</v>
      </c>
      <c r="B101" s="7">
        <f>$I$13</f>
        <v>-8.8684422665372686E-3</v>
      </c>
      <c r="C101" s="9">
        <f t="shared" si="5"/>
        <v>100.00000000000009</v>
      </c>
      <c r="D101" s="6">
        <f t="shared" si="6"/>
        <v>-1.7736884533074537E-2</v>
      </c>
      <c r="E101" s="6">
        <f t="shared" si="7"/>
        <v>1.7763568394002505E-15</v>
      </c>
      <c r="F101" s="5">
        <f t="shared" si="9"/>
        <v>100.00000000000017</v>
      </c>
      <c r="G101" s="5">
        <f>G100*(1+D101)</f>
        <v>99.241045403911357</v>
      </c>
    </row>
    <row r="102" spans="1:7" x14ac:dyDescent="0.25">
      <c r="A102" s="1">
        <f t="shared" si="8"/>
        <v>97</v>
      </c>
      <c r="B102" s="14">
        <f>$I$12</f>
        <v>8.9477952723227006E-3</v>
      </c>
      <c r="C102" s="9">
        <f t="shared" si="5"/>
        <v>100.89477952723236</v>
      </c>
      <c r="D102" s="6">
        <f t="shared" si="6"/>
        <v>1.7895590544645401E-2</v>
      </c>
      <c r="E102" s="6">
        <f t="shared" si="7"/>
        <v>1.7895590544647177E-2</v>
      </c>
      <c r="F102" s="5">
        <f t="shared" si="9"/>
        <v>101.78955905446472</v>
      </c>
      <c r="G102" s="5">
        <f>G101*(1+D102)</f>
        <v>101.01702251768232</v>
      </c>
    </row>
    <row r="103" spans="1:7" x14ac:dyDescent="0.25">
      <c r="A103" s="1">
        <f t="shared" si="8"/>
        <v>98</v>
      </c>
      <c r="B103" s="7">
        <f>$I$13</f>
        <v>-8.8684422665372686E-3</v>
      </c>
      <c r="C103" s="9">
        <f t="shared" si="5"/>
        <v>100.00000000000009</v>
      </c>
      <c r="D103" s="6">
        <f t="shared" si="6"/>
        <v>-1.7736884533074537E-2</v>
      </c>
      <c r="E103" s="6">
        <f t="shared" si="7"/>
        <v>1.7763568394002505E-15</v>
      </c>
      <c r="F103" s="5">
        <f t="shared" si="9"/>
        <v>100.00000000000017</v>
      </c>
      <c r="G103" s="5">
        <f>G102*(1+D103)</f>
        <v>99.225295253411204</v>
      </c>
    </row>
    <row r="104" spans="1:7" x14ac:dyDescent="0.25">
      <c r="A104" s="1">
        <f t="shared" si="8"/>
        <v>99</v>
      </c>
      <c r="B104" s="14">
        <f>$I$12</f>
        <v>8.9477952723227006E-3</v>
      </c>
      <c r="C104" s="9">
        <f t="shared" si="5"/>
        <v>100.89477952723236</v>
      </c>
      <c r="D104" s="6">
        <f t="shared" si="6"/>
        <v>1.7895590544645401E-2</v>
      </c>
      <c r="E104" s="6">
        <f t="shared" si="7"/>
        <v>1.7895590544647177E-2</v>
      </c>
      <c r="F104" s="5">
        <f t="shared" si="9"/>
        <v>101.78955905446472</v>
      </c>
      <c r="G104" s="5">
        <f>G103*(1+D104)</f>
        <v>101.0009905089378</v>
      </c>
    </row>
    <row r="105" spans="1:7" x14ac:dyDescent="0.25">
      <c r="A105" s="1">
        <f t="shared" si="8"/>
        <v>100</v>
      </c>
      <c r="B105" s="7">
        <f>$I$13</f>
        <v>-8.8684422665372686E-3</v>
      </c>
      <c r="C105" s="9">
        <f t="shared" si="5"/>
        <v>100.00000000000009</v>
      </c>
      <c r="D105" s="6">
        <f t="shared" si="6"/>
        <v>-1.7736884533074537E-2</v>
      </c>
      <c r="E105" s="6">
        <f t="shared" si="7"/>
        <v>1.7763568394002505E-15</v>
      </c>
      <c r="F105" s="5">
        <f t="shared" si="9"/>
        <v>100.00000000000017</v>
      </c>
      <c r="G105" s="5">
        <f>G104*(1+D105)</f>
        <v>99.209547602554622</v>
      </c>
    </row>
    <row r="106" spans="1:7" x14ac:dyDescent="0.25">
      <c r="A106" s="1">
        <f t="shared" si="8"/>
        <v>101</v>
      </c>
      <c r="B106" s="14">
        <f>$I$12</f>
        <v>8.9477952723227006E-3</v>
      </c>
      <c r="C106" s="9">
        <f t="shared" si="5"/>
        <v>100.89477952723236</v>
      </c>
      <c r="D106" s="6">
        <f t="shared" si="6"/>
        <v>1.7895590544645401E-2</v>
      </c>
      <c r="E106" s="6">
        <f t="shared" si="7"/>
        <v>1.7895590544647177E-2</v>
      </c>
      <c r="F106" s="5">
        <f t="shared" si="9"/>
        <v>101.78955905446472</v>
      </c>
      <c r="G106" s="5">
        <f>G105*(1+D106)</f>
        <v>100.98496104456945</v>
      </c>
    </row>
    <row r="107" spans="1:7" x14ac:dyDescent="0.25">
      <c r="A107" s="1">
        <f t="shared" si="8"/>
        <v>102</v>
      </c>
      <c r="B107" s="7">
        <f>$I$13</f>
        <v>-8.8684422665372686E-3</v>
      </c>
      <c r="C107" s="9">
        <f t="shared" si="5"/>
        <v>100.00000000000009</v>
      </c>
      <c r="D107" s="6">
        <f t="shared" si="6"/>
        <v>-1.7736884533074537E-2</v>
      </c>
      <c r="E107" s="6">
        <f t="shared" si="7"/>
        <v>1.7763568394002505E-15</v>
      </c>
      <c r="F107" s="5">
        <f t="shared" si="9"/>
        <v>100.00000000000017</v>
      </c>
      <c r="G107" s="5">
        <f>G106*(1+D107)</f>
        <v>99.193802450944887</v>
      </c>
    </row>
    <row r="108" spans="1:7" x14ac:dyDescent="0.25">
      <c r="A108" s="1">
        <f t="shared" si="8"/>
        <v>103</v>
      </c>
      <c r="B108" s="14">
        <f>$I$12</f>
        <v>8.9477952723227006E-3</v>
      </c>
      <c r="C108" s="9">
        <f t="shared" si="5"/>
        <v>100.89477952723236</v>
      </c>
      <c r="D108" s="6">
        <f t="shared" si="6"/>
        <v>1.7895590544645401E-2</v>
      </c>
      <c r="E108" s="6">
        <f t="shared" si="7"/>
        <v>1.7895590544647177E-2</v>
      </c>
      <c r="F108" s="5">
        <f t="shared" si="9"/>
        <v>101.78955905446472</v>
      </c>
      <c r="G108" s="5">
        <f>G107*(1+D108)</f>
        <v>100.96893412417344</v>
      </c>
    </row>
    <row r="109" spans="1:7" x14ac:dyDescent="0.25">
      <c r="A109" s="1">
        <f t="shared" si="8"/>
        <v>104</v>
      </c>
      <c r="B109" s="7">
        <f>$I$13</f>
        <v>-8.8684422665372686E-3</v>
      </c>
      <c r="C109" s="9">
        <f t="shared" si="5"/>
        <v>100.00000000000009</v>
      </c>
      <c r="D109" s="6">
        <f t="shared" si="6"/>
        <v>-1.7736884533074537E-2</v>
      </c>
      <c r="E109" s="6">
        <f t="shared" si="7"/>
        <v>1.7763568394002505E-15</v>
      </c>
      <c r="F109" s="5">
        <f t="shared" si="9"/>
        <v>100.00000000000017</v>
      </c>
      <c r="G109" s="5">
        <f>G108*(1+D109)</f>
        <v>99.178059798185373</v>
      </c>
    </row>
    <row r="110" spans="1:7" x14ac:dyDescent="0.25">
      <c r="A110" s="1">
        <f t="shared" si="8"/>
        <v>105</v>
      </c>
      <c r="B110" s="14">
        <f>$I$12</f>
        <v>8.9477952723227006E-3</v>
      </c>
      <c r="C110" s="9">
        <f t="shared" si="5"/>
        <v>100.89477952723236</v>
      </c>
      <c r="D110" s="6">
        <f t="shared" si="6"/>
        <v>1.7895590544645401E-2</v>
      </c>
      <c r="E110" s="6">
        <f t="shared" si="7"/>
        <v>1.7895590544647177E-2</v>
      </c>
      <c r="F110" s="5">
        <f t="shared" si="9"/>
        <v>101.78955905446472</v>
      </c>
      <c r="G110" s="5">
        <f>G109*(1+D110)</f>
        <v>100.95290974734606</v>
      </c>
    </row>
    <row r="111" spans="1:7" x14ac:dyDescent="0.25">
      <c r="A111" s="1">
        <f t="shared" si="8"/>
        <v>106</v>
      </c>
      <c r="B111" s="7">
        <f>$I$13</f>
        <v>-8.8684422665372686E-3</v>
      </c>
      <c r="C111" s="9">
        <f t="shared" si="5"/>
        <v>100.00000000000009</v>
      </c>
      <c r="D111" s="6">
        <f t="shared" si="6"/>
        <v>-1.7736884533074537E-2</v>
      </c>
      <c r="E111" s="6">
        <f t="shared" si="7"/>
        <v>1.7763568394002505E-15</v>
      </c>
      <c r="F111" s="5">
        <f t="shared" si="9"/>
        <v>100.00000000000017</v>
      </c>
      <c r="G111" s="5">
        <f>G110*(1+D111)</f>
        <v>99.162319643879485</v>
      </c>
    </row>
    <row r="112" spans="1:7" x14ac:dyDescent="0.25">
      <c r="A112" s="1">
        <f t="shared" si="8"/>
        <v>107</v>
      </c>
      <c r="B112" s="14">
        <f>$I$12</f>
        <v>8.9477952723227006E-3</v>
      </c>
      <c r="C112" s="9">
        <f t="shared" si="5"/>
        <v>100.89477952723236</v>
      </c>
      <c r="D112" s="6">
        <f t="shared" si="6"/>
        <v>1.7895590544645401E-2</v>
      </c>
      <c r="E112" s="6">
        <f t="shared" si="7"/>
        <v>1.7895590544647177E-2</v>
      </c>
      <c r="F112" s="5">
        <f t="shared" si="9"/>
        <v>101.78955905446472</v>
      </c>
      <c r="G112" s="5">
        <f>G111*(1+D112)</f>
        <v>100.93688791368361</v>
      </c>
    </row>
    <row r="113" spans="1:7" x14ac:dyDescent="0.25">
      <c r="A113" s="1">
        <f t="shared" si="8"/>
        <v>108</v>
      </c>
      <c r="B113" s="7">
        <f>$I$13</f>
        <v>-8.8684422665372686E-3</v>
      </c>
      <c r="C113" s="9">
        <f t="shared" si="5"/>
        <v>100.00000000000009</v>
      </c>
      <c r="D113" s="6">
        <f t="shared" si="6"/>
        <v>-1.7736884533074537E-2</v>
      </c>
      <c r="E113" s="6">
        <f t="shared" si="7"/>
        <v>1.7763568394002505E-15</v>
      </c>
      <c r="F113" s="5">
        <f t="shared" si="9"/>
        <v>100.00000000000017</v>
      </c>
      <c r="G113" s="5">
        <f>G112*(1+D113)</f>
        <v>99.146581987630711</v>
      </c>
    </row>
    <row r="114" spans="1:7" x14ac:dyDescent="0.25">
      <c r="A114" s="1">
        <f t="shared" si="8"/>
        <v>109</v>
      </c>
      <c r="B114" s="14">
        <f>$I$12</f>
        <v>8.9477952723227006E-3</v>
      </c>
      <c r="C114" s="9">
        <f t="shared" si="5"/>
        <v>100.89477952723236</v>
      </c>
      <c r="D114" s="6">
        <f t="shared" si="6"/>
        <v>1.7895590544645401E-2</v>
      </c>
      <c r="E114" s="6">
        <f t="shared" si="7"/>
        <v>1.7895590544647177E-2</v>
      </c>
      <c r="F114" s="5">
        <f t="shared" si="9"/>
        <v>101.78955905446472</v>
      </c>
      <c r="G114" s="5">
        <f>G113*(1+D114)</f>
        <v>100.92086862278246</v>
      </c>
    </row>
    <row r="115" spans="1:7" x14ac:dyDescent="0.25">
      <c r="A115" s="1">
        <f t="shared" si="8"/>
        <v>110</v>
      </c>
      <c r="B115" s="7">
        <f>$I$13</f>
        <v>-8.8684422665372686E-3</v>
      </c>
      <c r="C115" s="9">
        <f t="shared" si="5"/>
        <v>100.00000000000009</v>
      </c>
      <c r="D115" s="6">
        <f t="shared" si="6"/>
        <v>-1.7736884533074537E-2</v>
      </c>
      <c r="E115" s="6">
        <f t="shared" si="7"/>
        <v>1.7763568394002505E-15</v>
      </c>
      <c r="F115" s="5">
        <f t="shared" si="9"/>
        <v>100.00000000000017</v>
      </c>
      <c r="G115" s="5">
        <f>G114*(1+D115)</f>
        <v>99.130846829042582</v>
      </c>
    </row>
    <row r="116" spans="1:7" x14ac:dyDescent="0.25">
      <c r="A116" s="1">
        <f t="shared" si="8"/>
        <v>111</v>
      </c>
      <c r="B116" s="14">
        <f>$I$12</f>
        <v>8.9477952723227006E-3</v>
      </c>
      <c r="C116" s="9">
        <f t="shared" si="5"/>
        <v>100.89477952723236</v>
      </c>
      <c r="D116" s="6">
        <f t="shared" si="6"/>
        <v>1.7895590544645401E-2</v>
      </c>
      <c r="E116" s="6">
        <f t="shared" si="7"/>
        <v>1.7895590544647177E-2</v>
      </c>
      <c r="F116" s="5">
        <f t="shared" si="9"/>
        <v>101.78955905446472</v>
      </c>
      <c r="G116" s="5">
        <f>G115*(1+D116)</f>
        <v>100.90485187423909</v>
      </c>
    </row>
    <row r="117" spans="1:7" x14ac:dyDescent="0.25">
      <c r="A117" s="1">
        <f t="shared" si="8"/>
        <v>112</v>
      </c>
      <c r="B117" s="7">
        <f>$I$13</f>
        <v>-8.8684422665372686E-3</v>
      </c>
      <c r="C117" s="9">
        <f t="shared" si="5"/>
        <v>100.00000000000009</v>
      </c>
      <c r="D117" s="6">
        <f t="shared" si="6"/>
        <v>-1.7736884533074537E-2</v>
      </c>
      <c r="E117" s="6">
        <f t="shared" si="7"/>
        <v>1.7763568394002505E-15</v>
      </c>
      <c r="F117" s="5">
        <f t="shared" si="9"/>
        <v>100.00000000000017</v>
      </c>
      <c r="G117" s="5">
        <f>G116*(1+D117)</f>
        <v>99.115114167718716</v>
      </c>
    </row>
    <row r="118" spans="1:7" x14ac:dyDescent="0.25">
      <c r="A118" s="1">
        <f t="shared" si="8"/>
        <v>113</v>
      </c>
      <c r="B118" s="14">
        <f>$I$12</f>
        <v>8.9477952723227006E-3</v>
      </c>
      <c r="C118" s="9">
        <f t="shared" si="5"/>
        <v>100.89477952723236</v>
      </c>
      <c r="D118" s="6">
        <f t="shared" si="6"/>
        <v>1.7895590544645401E-2</v>
      </c>
      <c r="E118" s="6">
        <f t="shared" si="7"/>
        <v>1.7895590544647177E-2</v>
      </c>
      <c r="F118" s="5">
        <f t="shared" si="9"/>
        <v>101.78955905446472</v>
      </c>
      <c r="G118" s="5">
        <f>G117*(1+D118)</f>
        <v>100.88883766764999</v>
      </c>
    </row>
    <row r="119" spans="1:7" x14ac:dyDescent="0.25">
      <c r="A119" s="1">
        <f t="shared" si="8"/>
        <v>114</v>
      </c>
      <c r="B119" s="7">
        <f>$I$13</f>
        <v>-8.8684422665372686E-3</v>
      </c>
      <c r="C119" s="9">
        <f t="shared" si="5"/>
        <v>100.00000000000009</v>
      </c>
      <c r="D119" s="6">
        <f t="shared" si="6"/>
        <v>-1.7736884533074537E-2</v>
      </c>
      <c r="E119" s="6">
        <f t="shared" si="7"/>
        <v>1.7763568394002505E-15</v>
      </c>
      <c r="F119" s="5">
        <f t="shared" si="9"/>
        <v>100.00000000000017</v>
      </c>
      <c r="G119" s="5">
        <f>G118*(1+D119)</f>
        <v>99.099384003262784</v>
      </c>
    </row>
    <row r="120" spans="1:7" x14ac:dyDescent="0.25">
      <c r="A120" s="1">
        <f t="shared" si="8"/>
        <v>115</v>
      </c>
      <c r="B120" s="14">
        <f>$I$12</f>
        <v>8.9477952723227006E-3</v>
      </c>
      <c r="C120" s="9">
        <f t="shared" si="5"/>
        <v>100.89477952723236</v>
      </c>
      <c r="D120" s="6">
        <f t="shared" si="6"/>
        <v>1.7895590544645401E-2</v>
      </c>
      <c r="E120" s="6">
        <f t="shared" si="7"/>
        <v>1.7895590544647177E-2</v>
      </c>
      <c r="F120" s="5">
        <f t="shared" si="9"/>
        <v>101.78955905446472</v>
      </c>
      <c r="G120" s="5">
        <f>G119*(1+D120)</f>
        <v>100.87282600261176</v>
      </c>
    </row>
    <row r="121" spans="1:7" x14ac:dyDescent="0.25">
      <c r="A121" s="1">
        <f t="shared" si="8"/>
        <v>116</v>
      </c>
      <c r="B121" s="7">
        <f>$I$13</f>
        <v>-8.8684422665372686E-3</v>
      </c>
      <c r="C121" s="9">
        <f t="shared" si="5"/>
        <v>100.00000000000009</v>
      </c>
      <c r="D121" s="6">
        <f t="shared" si="6"/>
        <v>-1.7736884533074537E-2</v>
      </c>
      <c r="E121" s="6">
        <f t="shared" si="7"/>
        <v>1.7763568394002505E-15</v>
      </c>
      <c r="F121" s="5">
        <f t="shared" si="9"/>
        <v>100.00000000000017</v>
      </c>
      <c r="G121" s="5">
        <f>G120*(1+D121)</f>
        <v>99.083656335278519</v>
      </c>
    </row>
    <row r="122" spans="1:7" x14ac:dyDescent="0.25">
      <c r="A122" s="1">
        <f t="shared" si="8"/>
        <v>117</v>
      </c>
      <c r="B122" s="14">
        <f>$I$12</f>
        <v>8.9477952723227006E-3</v>
      </c>
      <c r="C122" s="9">
        <f t="shared" si="5"/>
        <v>100.89477952723236</v>
      </c>
      <c r="D122" s="6">
        <f t="shared" si="6"/>
        <v>1.7895590544645401E-2</v>
      </c>
      <c r="E122" s="6">
        <f t="shared" si="7"/>
        <v>1.7895590544647177E-2</v>
      </c>
      <c r="F122" s="5">
        <f t="shared" si="9"/>
        <v>101.78955905446472</v>
      </c>
      <c r="G122" s="5">
        <f>G121*(1+D122)</f>
        <v>100.85681687872102</v>
      </c>
    </row>
    <row r="123" spans="1:7" x14ac:dyDescent="0.25">
      <c r="A123" s="1">
        <f t="shared" si="8"/>
        <v>118</v>
      </c>
      <c r="B123" s="7">
        <f>$I$13</f>
        <v>-8.8684422665372686E-3</v>
      </c>
      <c r="C123" s="9">
        <f t="shared" si="5"/>
        <v>100.00000000000009</v>
      </c>
      <c r="D123" s="6">
        <f t="shared" si="6"/>
        <v>-1.7736884533074537E-2</v>
      </c>
      <c r="E123" s="6">
        <f t="shared" si="7"/>
        <v>1.7763568394002505E-15</v>
      </c>
      <c r="F123" s="5">
        <f t="shared" si="9"/>
        <v>100.00000000000017</v>
      </c>
      <c r="G123" s="5">
        <f>G122*(1+D123)</f>
        <v>99.067931163369707</v>
      </c>
    </row>
    <row r="124" spans="1:7" x14ac:dyDescent="0.25">
      <c r="A124" s="1">
        <f t="shared" si="8"/>
        <v>119</v>
      </c>
      <c r="B124" s="14">
        <f>$I$12</f>
        <v>8.9477952723227006E-3</v>
      </c>
      <c r="C124" s="9">
        <f t="shared" si="5"/>
        <v>100.89477952723236</v>
      </c>
      <c r="D124" s="6">
        <f t="shared" si="6"/>
        <v>1.7895590544645401E-2</v>
      </c>
      <c r="E124" s="6">
        <f t="shared" si="7"/>
        <v>1.7895590544647177E-2</v>
      </c>
      <c r="F124" s="5">
        <f t="shared" si="9"/>
        <v>101.78955905446472</v>
      </c>
      <c r="G124" s="5">
        <f>G123*(1+D124)</f>
        <v>100.84081029557449</v>
      </c>
    </row>
    <row r="125" spans="1:7" x14ac:dyDescent="0.25">
      <c r="A125" s="1">
        <f t="shared" si="8"/>
        <v>120</v>
      </c>
      <c r="B125" s="7">
        <f>$I$13</f>
        <v>-8.8684422665372686E-3</v>
      </c>
      <c r="C125" s="9">
        <f t="shared" si="5"/>
        <v>100.00000000000009</v>
      </c>
      <c r="D125" s="6">
        <f t="shared" si="6"/>
        <v>-1.7736884533074537E-2</v>
      </c>
      <c r="E125" s="6">
        <f t="shared" si="7"/>
        <v>1.7763568394002505E-15</v>
      </c>
      <c r="F125" s="5">
        <f t="shared" si="9"/>
        <v>100.00000000000017</v>
      </c>
      <c r="G125" s="5">
        <f>G124*(1+D125)</f>
        <v>99.052208487140206</v>
      </c>
    </row>
    <row r="126" spans="1:7" x14ac:dyDescent="0.25">
      <c r="A126" s="1">
        <f t="shared" si="8"/>
        <v>121</v>
      </c>
      <c r="B126" s="14">
        <f>$I$12</f>
        <v>8.9477952723227006E-3</v>
      </c>
      <c r="C126" s="9">
        <f t="shared" si="5"/>
        <v>100.89477952723236</v>
      </c>
      <c r="D126" s="6">
        <f t="shared" si="6"/>
        <v>1.7895590544645401E-2</v>
      </c>
      <c r="E126" s="6">
        <f t="shared" si="7"/>
        <v>1.7895590544647177E-2</v>
      </c>
      <c r="F126" s="5">
        <f t="shared" si="9"/>
        <v>101.78955905446472</v>
      </c>
      <c r="G126" s="5">
        <f>G125*(1+D126)</f>
        <v>100.82480625276892</v>
      </c>
    </row>
    <row r="127" spans="1:7" x14ac:dyDescent="0.25">
      <c r="A127" s="1">
        <f t="shared" si="8"/>
        <v>122</v>
      </c>
      <c r="B127" s="7">
        <f>$I$13</f>
        <v>-8.8684422665372686E-3</v>
      </c>
      <c r="C127" s="9">
        <f t="shared" si="5"/>
        <v>100.00000000000009</v>
      </c>
      <c r="D127" s="6">
        <f t="shared" si="6"/>
        <v>-1.7736884533074537E-2</v>
      </c>
      <c r="E127" s="6">
        <f t="shared" si="7"/>
        <v>1.7763568394002505E-15</v>
      </c>
      <c r="F127" s="5">
        <f t="shared" si="9"/>
        <v>100.00000000000017</v>
      </c>
      <c r="G127" s="5">
        <f>G126*(1+D127)</f>
        <v>99.036488306193945</v>
      </c>
    </row>
    <row r="128" spans="1:7" x14ac:dyDescent="0.25">
      <c r="A128" s="1">
        <f t="shared" si="8"/>
        <v>123</v>
      </c>
      <c r="B128" s="14">
        <f>$I$12</f>
        <v>8.9477952723227006E-3</v>
      </c>
      <c r="C128" s="9">
        <f t="shared" si="5"/>
        <v>100.89477952723236</v>
      </c>
      <c r="D128" s="6">
        <f t="shared" si="6"/>
        <v>1.7895590544645401E-2</v>
      </c>
      <c r="E128" s="6">
        <f t="shared" si="7"/>
        <v>1.7895590544647177E-2</v>
      </c>
      <c r="F128" s="5">
        <f t="shared" si="9"/>
        <v>101.78955905446472</v>
      </c>
      <c r="G128" s="5">
        <f>G127*(1+D128)</f>
        <v>100.80880474990116</v>
      </c>
    </row>
    <row r="129" spans="1:7" x14ac:dyDescent="0.25">
      <c r="A129" s="1">
        <f t="shared" si="8"/>
        <v>124</v>
      </c>
      <c r="B129" s="7">
        <f>$I$13</f>
        <v>-8.8684422665372686E-3</v>
      </c>
      <c r="C129" s="9">
        <f t="shared" si="5"/>
        <v>100.00000000000009</v>
      </c>
      <c r="D129" s="6">
        <f t="shared" si="6"/>
        <v>-1.7736884533074537E-2</v>
      </c>
      <c r="E129" s="6">
        <f t="shared" si="7"/>
        <v>1.7763568394002505E-15</v>
      </c>
      <c r="F129" s="5">
        <f t="shared" si="9"/>
        <v>100.00000000000017</v>
      </c>
      <c r="G129" s="5">
        <f>G128*(1+D129)</f>
        <v>99.020770620134897</v>
      </c>
    </row>
    <row r="130" spans="1:7" x14ac:dyDescent="0.25">
      <c r="A130" s="1">
        <f t="shared" si="8"/>
        <v>125</v>
      </c>
      <c r="B130" s="14">
        <f>$I$12</f>
        <v>8.9477952723227006E-3</v>
      </c>
      <c r="C130" s="9">
        <f t="shared" si="5"/>
        <v>100.89477952723236</v>
      </c>
      <c r="D130" s="6">
        <f t="shared" si="6"/>
        <v>1.7895590544645401E-2</v>
      </c>
      <c r="E130" s="6">
        <f t="shared" si="7"/>
        <v>1.7895590544647177E-2</v>
      </c>
      <c r="F130" s="5">
        <f t="shared" si="9"/>
        <v>101.78955905446472</v>
      </c>
      <c r="G130" s="5">
        <f>G129*(1+D130)</f>
        <v>100.79280578656808</v>
      </c>
    </row>
    <row r="131" spans="1:7" x14ac:dyDescent="0.25">
      <c r="A131" s="1">
        <f t="shared" si="8"/>
        <v>126</v>
      </c>
      <c r="B131" s="7">
        <f>$I$13</f>
        <v>-8.8684422665372686E-3</v>
      </c>
      <c r="C131" s="9">
        <f t="shared" si="5"/>
        <v>100.00000000000009</v>
      </c>
      <c r="D131" s="6">
        <f t="shared" si="6"/>
        <v>-1.7736884533074537E-2</v>
      </c>
      <c r="E131" s="6">
        <f t="shared" si="7"/>
        <v>1.7763568394002505E-15</v>
      </c>
      <c r="F131" s="5">
        <f t="shared" si="9"/>
        <v>100.00000000000017</v>
      </c>
      <c r="G131" s="5">
        <f>G130*(1+D131)</f>
        <v>99.005055428567118</v>
      </c>
    </row>
    <row r="132" spans="1:7" x14ac:dyDescent="0.25">
      <c r="A132" s="1">
        <f t="shared" si="8"/>
        <v>127</v>
      </c>
      <c r="B132" s="14">
        <f>$I$12</f>
        <v>8.9477952723227006E-3</v>
      </c>
      <c r="C132" s="9">
        <f t="shared" si="5"/>
        <v>100.89477952723236</v>
      </c>
      <c r="D132" s="6">
        <f t="shared" si="6"/>
        <v>1.7895590544645401E-2</v>
      </c>
      <c r="E132" s="6">
        <f t="shared" si="7"/>
        <v>1.7895590544647177E-2</v>
      </c>
      <c r="F132" s="5">
        <f t="shared" si="9"/>
        <v>101.78955905446472</v>
      </c>
      <c r="G132" s="5">
        <f>G131*(1+D132)</f>
        <v>100.77680936236668</v>
      </c>
    </row>
    <row r="133" spans="1:7" x14ac:dyDescent="0.25">
      <c r="A133" s="1">
        <f t="shared" si="8"/>
        <v>128</v>
      </c>
      <c r="B133" s="7">
        <f>$I$13</f>
        <v>-8.8684422665372686E-3</v>
      </c>
      <c r="C133" s="9">
        <f t="shared" si="5"/>
        <v>100.00000000000009</v>
      </c>
      <c r="D133" s="6">
        <f t="shared" si="6"/>
        <v>-1.7736884533074537E-2</v>
      </c>
      <c r="E133" s="6">
        <f t="shared" si="7"/>
        <v>1.7763568394002505E-15</v>
      </c>
      <c r="F133" s="5">
        <f t="shared" si="9"/>
        <v>100.00000000000017</v>
      </c>
      <c r="G133" s="5">
        <f>G132*(1+D133)</f>
        <v>98.989342731094709</v>
      </c>
    </row>
    <row r="134" spans="1:7" x14ac:dyDescent="0.25">
      <c r="A134" s="1">
        <f t="shared" si="8"/>
        <v>129</v>
      </c>
      <c r="B134" s="14">
        <f>$I$12</f>
        <v>8.9477952723227006E-3</v>
      </c>
      <c r="C134" s="9">
        <f t="shared" ref="C134:C197" si="10">C133*(1+B134)</f>
        <v>100.89477952723236</v>
      </c>
      <c r="D134" s="6">
        <f t="shared" ref="D134:D197" si="11">$E$2*B134</f>
        <v>1.7895590544645401E-2</v>
      </c>
      <c r="E134" s="6">
        <f t="shared" ref="E134:E197" si="12">(C134/$C$5-1)*$E$2</f>
        <v>1.7895590544647177E-2</v>
      </c>
      <c r="F134" s="5">
        <f t="shared" si="9"/>
        <v>101.78955905446472</v>
      </c>
      <c r="G134" s="5">
        <f>G133*(1+D134)</f>
        <v>100.76081547689395</v>
      </c>
    </row>
    <row r="135" spans="1:7" x14ac:dyDescent="0.25">
      <c r="A135" s="1">
        <f t="shared" ref="A135:A198" si="13">A134+1</f>
        <v>130</v>
      </c>
      <c r="B135" s="7">
        <f>$I$13</f>
        <v>-8.8684422665372686E-3</v>
      </c>
      <c r="C135" s="9">
        <f t="shared" si="10"/>
        <v>100.00000000000009</v>
      </c>
      <c r="D135" s="6">
        <f t="shared" si="11"/>
        <v>-1.7736884533074537E-2</v>
      </c>
      <c r="E135" s="6">
        <f t="shared" si="12"/>
        <v>1.7763568394002505E-15</v>
      </c>
      <c r="F135" s="5">
        <f t="shared" ref="F135:F198" si="14">$F$5*(1+E135)</f>
        <v>100.00000000000017</v>
      </c>
      <c r="G135" s="5">
        <f>G134*(1+D135)</f>
        <v>98.973632527321854</v>
      </c>
    </row>
    <row r="136" spans="1:7" x14ac:dyDescent="0.25">
      <c r="A136" s="1">
        <f t="shared" si="13"/>
        <v>131</v>
      </c>
      <c r="B136" s="14">
        <f>$I$12</f>
        <v>8.9477952723227006E-3</v>
      </c>
      <c r="C136" s="9">
        <f t="shared" si="10"/>
        <v>100.89477952723236</v>
      </c>
      <c r="D136" s="6">
        <f t="shared" si="11"/>
        <v>1.7895590544645401E-2</v>
      </c>
      <c r="E136" s="6">
        <f t="shared" si="12"/>
        <v>1.7895590544647177E-2</v>
      </c>
      <c r="F136" s="5">
        <f t="shared" si="14"/>
        <v>101.78955905446472</v>
      </c>
      <c r="G136" s="5">
        <f>G135*(1+D136)</f>
        <v>100.744824129747</v>
      </c>
    </row>
    <row r="137" spans="1:7" x14ac:dyDescent="0.25">
      <c r="A137" s="1">
        <f t="shared" si="13"/>
        <v>132</v>
      </c>
      <c r="B137" s="7">
        <f>$I$13</f>
        <v>-8.8684422665372686E-3</v>
      </c>
      <c r="C137" s="9">
        <f t="shared" si="10"/>
        <v>100.00000000000009</v>
      </c>
      <c r="D137" s="6">
        <f t="shared" si="11"/>
        <v>-1.7736884533074537E-2</v>
      </c>
      <c r="E137" s="6">
        <f t="shared" si="12"/>
        <v>1.7763568394002505E-15</v>
      </c>
      <c r="F137" s="5">
        <f t="shared" si="14"/>
        <v>100.00000000000017</v>
      </c>
      <c r="G137" s="5">
        <f>G136*(1+D137)</f>
        <v>98.957924816852781</v>
      </c>
    </row>
    <row r="138" spans="1:7" x14ac:dyDescent="0.25">
      <c r="A138" s="1">
        <f t="shared" si="13"/>
        <v>133</v>
      </c>
      <c r="B138" s="14">
        <f>$I$12</f>
        <v>8.9477952723227006E-3</v>
      </c>
      <c r="C138" s="9">
        <f t="shared" si="10"/>
        <v>100.89477952723236</v>
      </c>
      <c r="D138" s="6">
        <f t="shared" si="11"/>
        <v>1.7895590544645401E-2</v>
      </c>
      <c r="E138" s="6">
        <f t="shared" si="12"/>
        <v>1.7895590544647177E-2</v>
      </c>
      <c r="F138" s="5">
        <f t="shared" si="14"/>
        <v>101.78955905446472</v>
      </c>
      <c r="G138" s="5">
        <f>G137*(1+D138)</f>
        <v>100.72883532052298</v>
      </c>
    </row>
    <row r="139" spans="1:7" x14ac:dyDescent="0.25">
      <c r="A139" s="1">
        <f t="shared" si="13"/>
        <v>134</v>
      </c>
      <c r="B139" s="7">
        <f>$I$13</f>
        <v>-8.8684422665372686E-3</v>
      </c>
      <c r="C139" s="9">
        <f t="shared" si="10"/>
        <v>100.00000000000009</v>
      </c>
      <c r="D139" s="6">
        <f t="shared" si="11"/>
        <v>-1.7736884533074537E-2</v>
      </c>
      <c r="E139" s="6">
        <f t="shared" si="12"/>
        <v>1.7763568394002505E-15</v>
      </c>
      <c r="F139" s="5">
        <f t="shared" si="14"/>
        <v>100.00000000000017</v>
      </c>
      <c r="G139" s="5">
        <f>G138*(1+D139)</f>
        <v>98.942219599291775</v>
      </c>
    </row>
    <row r="140" spans="1:7" x14ac:dyDescent="0.25">
      <c r="A140" s="1">
        <f t="shared" si="13"/>
        <v>135</v>
      </c>
      <c r="B140" s="14">
        <f>$I$12</f>
        <v>8.9477952723227006E-3</v>
      </c>
      <c r="C140" s="9">
        <f t="shared" si="10"/>
        <v>100.89477952723236</v>
      </c>
      <c r="D140" s="6">
        <f t="shared" si="11"/>
        <v>1.7895590544645401E-2</v>
      </c>
      <c r="E140" s="6">
        <f t="shared" si="12"/>
        <v>1.7895590544647177E-2</v>
      </c>
      <c r="F140" s="5">
        <f t="shared" si="14"/>
        <v>101.78955905446472</v>
      </c>
      <c r="G140" s="5">
        <f>G139*(1+D140)</f>
        <v>100.71284904881909</v>
      </c>
    </row>
    <row r="141" spans="1:7" x14ac:dyDescent="0.25">
      <c r="A141" s="1">
        <f t="shared" si="13"/>
        <v>136</v>
      </c>
      <c r="B141" s="7">
        <f>$I$13</f>
        <v>-8.8684422665372686E-3</v>
      </c>
      <c r="C141" s="9">
        <f t="shared" si="10"/>
        <v>100.00000000000009</v>
      </c>
      <c r="D141" s="6">
        <f t="shared" si="11"/>
        <v>-1.7736884533074537E-2</v>
      </c>
      <c r="E141" s="6">
        <f t="shared" si="12"/>
        <v>1.7763568394002505E-15</v>
      </c>
      <c r="F141" s="5">
        <f t="shared" si="14"/>
        <v>100.00000000000017</v>
      </c>
      <c r="G141" s="5">
        <f>G140*(1+D141)</f>
        <v>98.926516874243219</v>
      </c>
    </row>
    <row r="142" spans="1:7" x14ac:dyDescent="0.25">
      <c r="A142" s="1">
        <f t="shared" si="13"/>
        <v>137</v>
      </c>
      <c r="B142" s="14">
        <f>$I$12</f>
        <v>8.9477952723227006E-3</v>
      </c>
      <c r="C142" s="9">
        <f t="shared" si="10"/>
        <v>100.89477952723236</v>
      </c>
      <c r="D142" s="6">
        <f t="shared" si="11"/>
        <v>1.7895590544645401E-2</v>
      </c>
      <c r="E142" s="6">
        <f t="shared" si="12"/>
        <v>1.7895590544647177E-2</v>
      </c>
      <c r="F142" s="5">
        <f t="shared" si="14"/>
        <v>101.78955905446472</v>
      </c>
      <c r="G142" s="5">
        <f>G141*(1+D142)</f>
        <v>100.69686531423262</v>
      </c>
    </row>
    <row r="143" spans="1:7" x14ac:dyDescent="0.25">
      <c r="A143" s="1">
        <f t="shared" si="13"/>
        <v>138</v>
      </c>
      <c r="B143" s="7">
        <f>$I$13</f>
        <v>-8.8684422665372686E-3</v>
      </c>
      <c r="C143" s="9">
        <f t="shared" si="10"/>
        <v>100.00000000000009</v>
      </c>
      <c r="D143" s="6">
        <f t="shared" si="11"/>
        <v>-1.7736884533074537E-2</v>
      </c>
      <c r="E143" s="6">
        <f t="shared" si="12"/>
        <v>1.7763568394002505E-15</v>
      </c>
      <c r="F143" s="5">
        <f t="shared" si="14"/>
        <v>100.00000000000017</v>
      </c>
      <c r="G143" s="5">
        <f>G142*(1+D143)</f>
        <v>98.910816641311527</v>
      </c>
    </row>
    <row r="144" spans="1:7" x14ac:dyDescent="0.25">
      <c r="A144" s="1">
        <f t="shared" si="13"/>
        <v>139</v>
      </c>
      <c r="B144" s="14">
        <f>$I$12</f>
        <v>8.9477952723227006E-3</v>
      </c>
      <c r="C144" s="9">
        <f t="shared" si="10"/>
        <v>100.89477952723236</v>
      </c>
      <c r="D144" s="6">
        <f t="shared" si="11"/>
        <v>1.7895590544645401E-2</v>
      </c>
      <c r="E144" s="6">
        <f t="shared" si="12"/>
        <v>1.7895590544647177E-2</v>
      </c>
      <c r="F144" s="5">
        <f t="shared" si="14"/>
        <v>101.78955905446472</v>
      </c>
      <c r="G144" s="5">
        <f>G143*(1+D144)</f>
        <v>100.68088411636094</v>
      </c>
    </row>
    <row r="145" spans="1:7" x14ac:dyDescent="0.25">
      <c r="A145" s="1">
        <f t="shared" si="13"/>
        <v>140</v>
      </c>
      <c r="B145" s="7">
        <f>$I$13</f>
        <v>-8.8684422665372686E-3</v>
      </c>
      <c r="C145" s="9">
        <f t="shared" si="10"/>
        <v>100.00000000000009</v>
      </c>
      <c r="D145" s="6">
        <f t="shared" si="11"/>
        <v>-1.7736884533074537E-2</v>
      </c>
      <c r="E145" s="6">
        <f t="shared" si="12"/>
        <v>1.7763568394002505E-15</v>
      </c>
      <c r="F145" s="5">
        <f t="shared" si="14"/>
        <v>100.00000000000017</v>
      </c>
      <c r="G145" s="5">
        <f>G144*(1+D145)</f>
        <v>98.895118900101195</v>
      </c>
    </row>
    <row r="146" spans="1:7" x14ac:dyDescent="0.25">
      <c r="A146" s="1">
        <f t="shared" si="13"/>
        <v>141</v>
      </c>
      <c r="B146" s="14">
        <f>$I$12</f>
        <v>8.9477952723227006E-3</v>
      </c>
      <c r="C146" s="9">
        <f t="shared" si="10"/>
        <v>100.89477952723236</v>
      </c>
      <c r="D146" s="6">
        <f t="shared" si="11"/>
        <v>1.7895590544645401E-2</v>
      </c>
      <c r="E146" s="6">
        <f t="shared" si="12"/>
        <v>1.7895590544647177E-2</v>
      </c>
      <c r="F146" s="5">
        <f t="shared" si="14"/>
        <v>101.78955905446472</v>
      </c>
      <c r="G146" s="5">
        <f>G145*(1+D146)</f>
        <v>100.66490545480143</v>
      </c>
    </row>
    <row r="147" spans="1:7" x14ac:dyDescent="0.25">
      <c r="A147" s="1">
        <f t="shared" si="13"/>
        <v>142</v>
      </c>
      <c r="B147" s="7">
        <f>$I$13</f>
        <v>-8.8684422665372686E-3</v>
      </c>
      <c r="C147" s="9">
        <f t="shared" si="10"/>
        <v>100.00000000000009</v>
      </c>
      <c r="D147" s="6">
        <f t="shared" si="11"/>
        <v>-1.7736884533074537E-2</v>
      </c>
      <c r="E147" s="6">
        <f t="shared" si="12"/>
        <v>1.7763568394002505E-15</v>
      </c>
      <c r="F147" s="5">
        <f t="shared" si="14"/>
        <v>100.00000000000017</v>
      </c>
      <c r="G147" s="5">
        <f>G146*(1+D147)</f>
        <v>98.879423650216751</v>
      </c>
    </row>
    <row r="148" spans="1:7" x14ac:dyDescent="0.25">
      <c r="A148" s="1">
        <f t="shared" si="13"/>
        <v>143</v>
      </c>
      <c r="B148" s="14">
        <f>$I$12</f>
        <v>8.9477952723227006E-3</v>
      </c>
      <c r="C148" s="9">
        <f t="shared" si="10"/>
        <v>100.89477952723236</v>
      </c>
      <c r="D148" s="6">
        <f t="shared" si="11"/>
        <v>1.7895590544645401E-2</v>
      </c>
      <c r="E148" s="6">
        <f t="shared" si="12"/>
        <v>1.7895590544647177E-2</v>
      </c>
      <c r="F148" s="5">
        <f t="shared" si="14"/>
        <v>101.78955905446472</v>
      </c>
      <c r="G148" s="5">
        <f>G147*(1+D148)</f>
        <v>100.64892932915156</v>
      </c>
    </row>
    <row r="149" spans="1:7" x14ac:dyDescent="0.25">
      <c r="A149" s="1">
        <f t="shared" si="13"/>
        <v>144</v>
      </c>
      <c r="B149" s="7">
        <f>$I$13</f>
        <v>-8.8684422665372686E-3</v>
      </c>
      <c r="C149" s="9">
        <f t="shared" si="10"/>
        <v>100.00000000000009</v>
      </c>
      <c r="D149" s="6">
        <f t="shared" si="11"/>
        <v>-1.7736884533074537E-2</v>
      </c>
      <c r="E149" s="6">
        <f t="shared" si="12"/>
        <v>1.7763568394002505E-15</v>
      </c>
      <c r="F149" s="5">
        <f t="shared" si="14"/>
        <v>100.00000000000017</v>
      </c>
      <c r="G149" s="5">
        <f>G148*(1+D149)</f>
        <v>98.863730891262819</v>
      </c>
    </row>
    <row r="150" spans="1:7" x14ac:dyDescent="0.25">
      <c r="A150" s="1">
        <f t="shared" si="13"/>
        <v>145</v>
      </c>
      <c r="B150" s="14">
        <f>$I$12</f>
        <v>8.9477952723227006E-3</v>
      </c>
      <c r="C150" s="9">
        <f t="shared" si="10"/>
        <v>100.89477952723236</v>
      </c>
      <c r="D150" s="6">
        <f t="shared" si="11"/>
        <v>1.7895590544645401E-2</v>
      </c>
      <c r="E150" s="6">
        <f t="shared" si="12"/>
        <v>1.7895590544647177E-2</v>
      </c>
      <c r="F150" s="5">
        <f t="shared" si="14"/>
        <v>101.78955905446472</v>
      </c>
      <c r="G150" s="5">
        <f>G149*(1+D150)</f>
        <v>100.63295573900886</v>
      </c>
    </row>
    <row r="151" spans="1:7" x14ac:dyDescent="0.25">
      <c r="A151" s="1">
        <f t="shared" si="13"/>
        <v>146</v>
      </c>
      <c r="B151" s="7">
        <f>$I$13</f>
        <v>-8.8684422665372686E-3</v>
      </c>
      <c r="C151" s="9">
        <f t="shared" si="10"/>
        <v>100.00000000000009</v>
      </c>
      <c r="D151" s="6">
        <f t="shared" si="11"/>
        <v>-1.7736884533074537E-2</v>
      </c>
      <c r="E151" s="6">
        <f t="shared" si="12"/>
        <v>1.7763568394002505E-15</v>
      </c>
      <c r="F151" s="5">
        <f t="shared" si="14"/>
        <v>100.00000000000017</v>
      </c>
      <c r="G151" s="5">
        <f>G150*(1+D151)</f>
        <v>98.848040622844067</v>
      </c>
    </row>
    <row r="152" spans="1:7" x14ac:dyDescent="0.25">
      <c r="A152" s="1">
        <f t="shared" si="13"/>
        <v>147</v>
      </c>
      <c r="B152" s="14">
        <f>$I$12</f>
        <v>8.9477952723227006E-3</v>
      </c>
      <c r="C152" s="9">
        <f t="shared" si="10"/>
        <v>100.89477952723236</v>
      </c>
      <c r="D152" s="6">
        <f t="shared" si="11"/>
        <v>1.7895590544645401E-2</v>
      </c>
      <c r="E152" s="6">
        <f t="shared" si="12"/>
        <v>1.7895590544647177E-2</v>
      </c>
      <c r="F152" s="5">
        <f t="shared" si="14"/>
        <v>101.78955905446472</v>
      </c>
      <c r="G152" s="5">
        <f>G151*(1+D152)</f>
        <v>100.61698468397095</v>
      </c>
    </row>
    <row r="153" spans="1:7" x14ac:dyDescent="0.25">
      <c r="A153" s="1">
        <f t="shared" si="13"/>
        <v>148</v>
      </c>
      <c r="B153" s="7">
        <f>$I$13</f>
        <v>-8.8684422665372686E-3</v>
      </c>
      <c r="C153" s="9">
        <f t="shared" si="10"/>
        <v>100.00000000000009</v>
      </c>
      <c r="D153" s="6">
        <f t="shared" si="11"/>
        <v>-1.7736884533074537E-2</v>
      </c>
      <c r="E153" s="6">
        <f t="shared" si="12"/>
        <v>1.7763568394002505E-15</v>
      </c>
      <c r="F153" s="5">
        <f t="shared" si="14"/>
        <v>100.00000000000017</v>
      </c>
      <c r="G153" s="5">
        <f>G152*(1+D153)</f>
        <v>98.832352844565236</v>
      </c>
    </row>
    <row r="154" spans="1:7" x14ac:dyDescent="0.25">
      <c r="A154" s="1">
        <f t="shared" si="13"/>
        <v>149</v>
      </c>
      <c r="B154" s="14">
        <f>$I$12</f>
        <v>8.9477952723227006E-3</v>
      </c>
      <c r="C154" s="9">
        <f t="shared" si="10"/>
        <v>100.89477952723236</v>
      </c>
      <c r="D154" s="6">
        <f t="shared" si="11"/>
        <v>1.7895590544645401E-2</v>
      </c>
      <c r="E154" s="6">
        <f t="shared" si="12"/>
        <v>1.7895590544647177E-2</v>
      </c>
      <c r="F154" s="5">
        <f t="shared" si="14"/>
        <v>101.78955905446472</v>
      </c>
      <c r="G154" s="5">
        <f>G153*(1+D154)</f>
        <v>100.60101616363549</v>
      </c>
    </row>
    <row r="155" spans="1:7" x14ac:dyDescent="0.25">
      <c r="A155" s="1">
        <f t="shared" si="13"/>
        <v>150</v>
      </c>
      <c r="B155" s="7">
        <f>$I$13</f>
        <v>-8.8684422665372686E-3</v>
      </c>
      <c r="C155" s="9">
        <f t="shared" si="10"/>
        <v>100.00000000000009</v>
      </c>
      <c r="D155" s="6">
        <f t="shared" si="11"/>
        <v>-1.7736884533074537E-2</v>
      </c>
      <c r="E155" s="6">
        <f t="shared" si="12"/>
        <v>1.7763568394002505E-15</v>
      </c>
      <c r="F155" s="5">
        <f t="shared" si="14"/>
        <v>100.00000000000017</v>
      </c>
      <c r="G155" s="5">
        <f>G154*(1+D155)</f>
        <v>98.816667556031121</v>
      </c>
    </row>
    <row r="156" spans="1:7" x14ac:dyDescent="0.25">
      <c r="A156" s="1">
        <f t="shared" si="13"/>
        <v>151</v>
      </c>
      <c r="B156" s="14">
        <f>$I$12</f>
        <v>8.9477952723227006E-3</v>
      </c>
      <c r="C156" s="9">
        <f t="shared" si="10"/>
        <v>100.89477952723236</v>
      </c>
      <c r="D156" s="6">
        <f t="shared" si="11"/>
        <v>1.7895590544645401E-2</v>
      </c>
      <c r="E156" s="6">
        <f t="shared" si="12"/>
        <v>1.7895590544647177E-2</v>
      </c>
      <c r="F156" s="5">
        <f t="shared" si="14"/>
        <v>101.78955905446472</v>
      </c>
      <c r="G156" s="5">
        <f>G155*(1+D156)</f>
        <v>100.58505017760019</v>
      </c>
    </row>
    <row r="157" spans="1:7" x14ac:dyDescent="0.25">
      <c r="A157" s="1">
        <f t="shared" si="13"/>
        <v>152</v>
      </c>
      <c r="B157" s="7">
        <f>$I$13</f>
        <v>-8.8684422665372686E-3</v>
      </c>
      <c r="C157" s="9">
        <f t="shared" si="10"/>
        <v>100.00000000000009</v>
      </c>
      <c r="D157" s="6">
        <f t="shared" si="11"/>
        <v>-1.7736884533074537E-2</v>
      </c>
      <c r="E157" s="6">
        <f t="shared" si="12"/>
        <v>1.7763568394002505E-15</v>
      </c>
      <c r="F157" s="5">
        <f t="shared" si="14"/>
        <v>100.00000000000017</v>
      </c>
      <c r="G157" s="5">
        <f>G156*(1+D157)</f>
        <v>98.800984756846589</v>
      </c>
    </row>
    <row r="158" spans="1:7" x14ac:dyDescent="0.25">
      <c r="A158" s="1">
        <f t="shared" si="13"/>
        <v>153</v>
      </c>
      <c r="B158" s="14">
        <f>$I$12</f>
        <v>8.9477952723227006E-3</v>
      </c>
      <c r="C158" s="9">
        <f t="shared" si="10"/>
        <v>100.89477952723236</v>
      </c>
      <c r="D158" s="6">
        <f t="shared" si="11"/>
        <v>1.7895590544645401E-2</v>
      </c>
      <c r="E158" s="6">
        <f t="shared" si="12"/>
        <v>1.7895590544647177E-2</v>
      </c>
      <c r="F158" s="5">
        <f t="shared" si="14"/>
        <v>101.78955905446472</v>
      </c>
      <c r="G158" s="5">
        <f>G157*(1+D158)</f>
        <v>100.56908672546287</v>
      </c>
    </row>
    <row r="159" spans="1:7" x14ac:dyDescent="0.25">
      <c r="A159" s="1">
        <f t="shared" si="13"/>
        <v>154</v>
      </c>
      <c r="B159" s="7">
        <f>$I$13</f>
        <v>-8.8684422665372686E-3</v>
      </c>
      <c r="C159" s="9">
        <f t="shared" si="10"/>
        <v>100.00000000000009</v>
      </c>
      <c r="D159" s="6">
        <f t="shared" si="11"/>
        <v>-1.7736884533074537E-2</v>
      </c>
      <c r="E159" s="6">
        <f t="shared" si="12"/>
        <v>1.7763568394002505E-15</v>
      </c>
      <c r="F159" s="5">
        <f t="shared" si="14"/>
        <v>100.00000000000017</v>
      </c>
      <c r="G159" s="5">
        <f>G158*(1+D159)</f>
        <v>98.785304446616578</v>
      </c>
    </row>
    <row r="160" spans="1:7" x14ac:dyDescent="0.25">
      <c r="A160" s="1">
        <f t="shared" si="13"/>
        <v>155</v>
      </c>
      <c r="B160" s="14">
        <f>$I$12</f>
        <v>8.9477952723227006E-3</v>
      </c>
      <c r="C160" s="9">
        <f t="shared" si="10"/>
        <v>100.89477952723236</v>
      </c>
      <c r="D160" s="6">
        <f t="shared" si="11"/>
        <v>1.7895590544645401E-2</v>
      </c>
      <c r="E160" s="6">
        <f t="shared" si="12"/>
        <v>1.7895590544647177E-2</v>
      </c>
      <c r="F160" s="5">
        <f t="shared" si="14"/>
        <v>101.78955905446472</v>
      </c>
      <c r="G160" s="5">
        <f>G159*(1+D160)</f>
        <v>100.55312580682137</v>
      </c>
    </row>
    <row r="161" spans="1:7" x14ac:dyDescent="0.25">
      <c r="A161" s="1">
        <f t="shared" si="13"/>
        <v>156</v>
      </c>
      <c r="B161" s="7">
        <f>$I$13</f>
        <v>-8.8684422665372686E-3</v>
      </c>
      <c r="C161" s="9">
        <f t="shared" si="10"/>
        <v>100.00000000000009</v>
      </c>
      <c r="D161" s="6">
        <f t="shared" si="11"/>
        <v>-1.7736884533074537E-2</v>
      </c>
      <c r="E161" s="6">
        <f t="shared" si="12"/>
        <v>1.7763568394002505E-15</v>
      </c>
      <c r="F161" s="5">
        <f t="shared" si="14"/>
        <v>100.00000000000017</v>
      </c>
      <c r="G161" s="5">
        <f>G160*(1+D161)</f>
        <v>98.769626624946056</v>
      </c>
    </row>
    <row r="162" spans="1:7" x14ac:dyDescent="0.25">
      <c r="A162" s="1">
        <f t="shared" si="13"/>
        <v>157</v>
      </c>
      <c r="B162" s="14">
        <f>$I$12</f>
        <v>8.9477952723227006E-3</v>
      </c>
      <c r="C162" s="9">
        <f t="shared" si="10"/>
        <v>100.89477952723236</v>
      </c>
      <c r="D162" s="6">
        <f t="shared" si="11"/>
        <v>1.7895590544645401E-2</v>
      </c>
      <c r="E162" s="6">
        <f t="shared" si="12"/>
        <v>1.7895590544647177E-2</v>
      </c>
      <c r="F162" s="5">
        <f t="shared" si="14"/>
        <v>101.78955905446472</v>
      </c>
      <c r="G162" s="5">
        <f>G161*(1+D162)</f>
        <v>100.53716742127359</v>
      </c>
    </row>
    <row r="163" spans="1:7" x14ac:dyDescent="0.25">
      <c r="A163" s="1">
        <f t="shared" si="13"/>
        <v>158</v>
      </c>
      <c r="B163" s="7">
        <f>$I$13</f>
        <v>-8.8684422665372686E-3</v>
      </c>
      <c r="C163" s="9">
        <f t="shared" si="10"/>
        <v>100.00000000000009</v>
      </c>
      <c r="D163" s="6">
        <f t="shared" si="11"/>
        <v>-1.7736884533074537E-2</v>
      </c>
      <c r="E163" s="6">
        <f t="shared" si="12"/>
        <v>1.7763568394002505E-15</v>
      </c>
      <c r="F163" s="5">
        <f t="shared" si="14"/>
        <v>100.00000000000017</v>
      </c>
      <c r="G163" s="5">
        <f>G162*(1+D163)</f>
        <v>98.753951291440075</v>
      </c>
    </row>
    <row r="164" spans="1:7" x14ac:dyDescent="0.25">
      <c r="A164" s="1">
        <f t="shared" si="13"/>
        <v>159</v>
      </c>
      <c r="B164" s="14">
        <f>$I$12</f>
        <v>8.9477952723227006E-3</v>
      </c>
      <c r="C164" s="9">
        <f t="shared" si="10"/>
        <v>100.89477952723236</v>
      </c>
      <c r="D164" s="6">
        <f t="shared" si="11"/>
        <v>1.7895590544645401E-2</v>
      </c>
      <c r="E164" s="6">
        <f t="shared" si="12"/>
        <v>1.7895590544647177E-2</v>
      </c>
      <c r="F164" s="5">
        <f t="shared" si="14"/>
        <v>101.78955905446472</v>
      </c>
      <c r="G164" s="5">
        <f>G163*(1+D164)</f>
        <v>100.52121156841754</v>
      </c>
    </row>
    <row r="165" spans="1:7" x14ac:dyDescent="0.25">
      <c r="A165" s="1">
        <f t="shared" si="13"/>
        <v>160</v>
      </c>
      <c r="B165" s="7">
        <f>$I$13</f>
        <v>-8.8684422665372686E-3</v>
      </c>
      <c r="C165" s="9">
        <f t="shared" si="10"/>
        <v>100.00000000000009</v>
      </c>
      <c r="D165" s="6">
        <f t="shared" si="11"/>
        <v>-1.7736884533074537E-2</v>
      </c>
      <c r="E165" s="6">
        <f t="shared" si="12"/>
        <v>1.7763568394002505E-15</v>
      </c>
      <c r="F165" s="5">
        <f t="shared" si="14"/>
        <v>100.00000000000017</v>
      </c>
      <c r="G165" s="5">
        <f>G164*(1+D165)</f>
        <v>98.73827844570377</v>
      </c>
    </row>
    <row r="166" spans="1:7" x14ac:dyDescent="0.25">
      <c r="A166" s="1">
        <f t="shared" si="13"/>
        <v>161</v>
      </c>
      <c r="B166" s="14">
        <f>$I$12</f>
        <v>8.9477952723227006E-3</v>
      </c>
      <c r="C166" s="9">
        <f t="shared" si="10"/>
        <v>100.89477952723236</v>
      </c>
      <c r="D166" s="6">
        <f t="shared" si="11"/>
        <v>1.7895590544645401E-2</v>
      </c>
      <c r="E166" s="6">
        <f t="shared" si="12"/>
        <v>1.7895590544647177E-2</v>
      </c>
      <c r="F166" s="5">
        <f t="shared" si="14"/>
        <v>101.78955905446472</v>
      </c>
      <c r="G166" s="5">
        <f>G165*(1+D166)</f>
        <v>100.50525824785127</v>
      </c>
    </row>
    <row r="167" spans="1:7" x14ac:dyDescent="0.25">
      <c r="A167" s="1">
        <f t="shared" si="13"/>
        <v>162</v>
      </c>
      <c r="B167" s="7">
        <f>$I$13</f>
        <v>-8.8684422665372686E-3</v>
      </c>
      <c r="C167" s="9">
        <f t="shared" si="10"/>
        <v>100.00000000000009</v>
      </c>
      <c r="D167" s="6">
        <f t="shared" si="11"/>
        <v>-1.7736884533074537E-2</v>
      </c>
      <c r="E167" s="6">
        <f t="shared" si="12"/>
        <v>1.7763568394002505E-15</v>
      </c>
      <c r="F167" s="5">
        <f t="shared" si="14"/>
        <v>100.00000000000017</v>
      </c>
      <c r="G167" s="5">
        <f>G166*(1+D167)</f>
        <v>98.722608087342294</v>
      </c>
    </row>
    <row r="168" spans="1:7" x14ac:dyDescent="0.25">
      <c r="A168" s="1">
        <f t="shared" si="13"/>
        <v>163</v>
      </c>
      <c r="B168" s="14">
        <f>$I$12</f>
        <v>8.9477952723227006E-3</v>
      </c>
      <c r="C168" s="9">
        <f t="shared" si="10"/>
        <v>100.89477952723236</v>
      </c>
      <c r="D168" s="6">
        <f t="shared" si="11"/>
        <v>1.7895590544645401E-2</v>
      </c>
      <c r="E168" s="6">
        <f t="shared" si="12"/>
        <v>1.7895590544647177E-2</v>
      </c>
      <c r="F168" s="5">
        <f t="shared" si="14"/>
        <v>101.78955905446472</v>
      </c>
      <c r="G168" s="5">
        <f>G167*(1+D168)</f>
        <v>100.48930745917288</v>
      </c>
    </row>
    <row r="169" spans="1:7" x14ac:dyDescent="0.25">
      <c r="A169" s="1">
        <f t="shared" si="13"/>
        <v>164</v>
      </c>
      <c r="B169" s="7">
        <f>$I$13</f>
        <v>-8.8684422665372686E-3</v>
      </c>
      <c r="C169" s="9">
        <f t="shared" si="10"/>
        <v>100.00000000000009</v>
      </c>
      <c r="D169" s="6">
        <f t="shared" si="11"/>
        <v>-1.7736884533074537E-2</v>
      </c>
      <c r="E169" s="6">
        <f t="shared" si="12"/>
        <v>1.7763568394002505E-15</v>
      </c>
      <c r="F169" s="5">
        <f t="shared" si="14"/>
        <v>100.00000000000017</v>
      </c>
      <c r="G169" s="5">
        <f>G168*(1+D169)</f>
        <v>98.706940215960898</v>
      </c>
    </row>
    <row r="170" spans="1:7" x14ac:dyDescent="0.25">
      <c r="A170" s="1">
        <f t="shared" si="13"/>
        <v>165</v>
      </c>
      <c r="B170" s="14">
        <f>$I$12</f>
        <v>8.9477952723227006E-3</v>
      </c>
      <c r="C170" s="9">
        <f t="shared" si="10"/>
        <v>100.89477952723236</v>
      </c>
      <c r="D170" s="6">
        <f t="shared" si="11"/>
        <v>1.7895590544645401E-2</v>
      </c>
      <c r="E170" s="6">
        <f t="shared" si="12"/>
        <v>1.7895590544647177E-2</v>
      </c>
      <c r="F170" s="5">
        <f t="shared" si="14"/>
        <v>101.78955905446472</v>
      </c>
      <c r="G170" s="5">
        <f>G169*(1+D170)</f>
        <v>100.47335920198053</v>
      </c>
    </row>
    <row r="171" spans="1:7" x14ac:dyDescent="0.25">
      <c r="A171" s="1">
        <f t="shared" si="13"/>
        <v>166</v>
      </c>
      <c r="B171" s="7">
        <f>$I$13</f>
        <v>-8.8684422665372686E-3</v>
      </c>
      <c r="C171" s="9">
        <f t="shared" si="10"/>
        <v>100.00000000000009</v>
      </c>
      <c r="D171" s="6">
        <f t="shared" si="11"/>
        <v>-1.7736884533074537E-2</v>
      </c>
      <c r="E171" s="6">
        <f t="shared" si="12"/>
        <v>1.7763568394002505E-15</v>
      </c>
      <c r="F171" s="5">
        <f t="shared" si="14"/>
        <v>100.00000000000017</v>
      </c>
      <c r="G171" s="5">
        <f>G170*(1+D171)</f>
        <v>98.691274831164876</v>
      </c>
    </row>
    <row r="172" spans="1:7" x14ac:dyDescent="0.25">
      <c r="A172" s="1">
        <f t="shared" si="13"/>
        <v>167</v>
      </c>
      <c r="B172" s="14">
        <f>$I$12</f>
        <v>8.9477952723227006E-3</v>
      </c>
      <c r="C172" s="9">
        <f t="shared" si="10"/>
        <v>100.89477952723236</v>
      </c>
      <c r="D172" s="6">
        <f t="shared" si="11"/>
        <v>1.7895590544645401E-2</v>
      </c>
      <c r="E172" s="6">
        <f t="shared" si="12"/>
        <v>1.7895590544647177E-2</v>
      </c>
      <c r="F172" s="5">
        <f t="shared" si="14"/>
        <v>101.78955905446472</v>
      </c>
      <c r="G172" s="5">
        <f>G171*(1+D172)</f>
        <v>100.45741347587247</v>
      </c>
    </row>
    <row r="173" spans="1:7" x14ac:dyDescent="0.25">
      <c r="A173" s="1">
        <f t="shared" si="13"/>
        <v>168</v>
      </c>
      <c r="B173" s="7">
        <f>$I$13</f>
        <v>-8.8684422665372686E-3</v>
      </c>
      <c r="C173" s="9">
        <f t="shared" si="10"/>
        <v>100.00000000000009</v>
      </c>
      <c r="D173" s="6">
        <f t="shared" si="11"/>
        <v>-1.7736884533074537E-2</v>
      </c>
      <c r="E173" s="6">
        <f t="shared" si="12"/>
        <v>1.7763568394002505E-15</v>
      </c>
      <c r="F173" s="5">
        <f t="shared" si="14"/>
        <v>100.00000000000017</v>
      </c>
      <c r="G173" s="5">
        <f>G172*(1+D173)</f>
        <v>98.67561193255959</v>
      </c>
    </row>
    <row r="174" spans="1:7" x14ac:dyDescent="0.25">
      <c r="A174" s="1">
        <f t="shared" si="13"/>
        <v>169</v>
      </c>
      <c r="B174" s="14">
        <f>$I$12</f>
        <v>8.9477952723227006E-3</v>
      </c>
      <c r="C174" s="9">
        <f t="shared" si="10"/>
        <v>100.89477952723236</v>
      </c>
      <c r="D174" s="6">
        <f t="shared" si="11"/>
        <v>1.7895590544645401E-2</v>
      </c>
      <c r="E174" s="6">
        <f t="shared" si="12"/>
        <v>1.7895590544647177E-2</v>
      </c>
      <c r="F174" s="5">
        <f t="shared" si="14"/>
        <v>101.78955905446472</v>
      </c>
      <c r="G174" s="5">
        <f>G173*(1+D174)</f>
        <v>100.44147028044701</v>
      </c>
    </row>
    <row r="175" spans="1:7" x14ac:dyDescent="0.25">
      <c r="A175" s="1">
        <f t="shared" si="13"/>
        <v>170</v>
      </c>
      <c r="B175" s="7">
        <f>$I$13</f>
        <v>-8.8684422665372686E-3</v>
      </c>
      <c r="C175" s="9">
        <f t="shared" si="10"/>
        <v>100.00000000000009</v>
      </c>
      <c r="D175" s="6">
        <f t="shared" si="11"/>
        <v>-1.7736884533074537E-2</v>
      </c>
      <c r="E175" s="6">
        <f t="shared" si="12"/>
        <v>1.7763568394002505E-15</v>
      </c>
      <c r="F175" s="5">
        <f t="shared" si="14"/>
        <v>100.00000000000017</v>
      </c>
      <c r="G175" s="5">
        <f>G174*(1+D175)</f>
        <v>98.659951519750479</v>
      </c>
    </row>
    <row r="176" spans="1:7" x14ac:dyDescent="0.25">
      <c r="A176" s="1">
        <f t="shared" si="13"/>
        <v>171</v>
      </c>
      <c r="B176" s="14">
        <f>$I$12</f>
        <v>8.9477952723227006E-3</v>
      </c>
      <c r="C176" s="9">
        <f t="shared" si="10"/>
        <v>100.89477952723236</v>
      </c>
      <c r="D176" s="6">
        <f t="shared" si="11"/>
        <v>1.7895590544645401E-2</v>
      </c>
      <c r="E176" s="6">
        <f t="shared" si="12"/>
        <v>1.7895590544647177E-2</v>
      </c>
      <c r="F176" s="5">
        <f t="shared" si="14"/>
        <v>101.78955905446472</v>
      </c>
      <c r="G176" s="5">
        <f>G175*(1+D176)</f>
        <v>100.42552961530249</v>
      </c>
    </row>
    <row r="177" spans="1:7" x14ac:dyDescent="0.25">
      <c r="A177" s="1">
        <f t="shared" si="13"/>
        <v>172</v>
      </c>
      <c r="B177" s="7">
        <f>$I$13</f>
        <v>-8.8684422665372686E-3</v>
      </c>
      <c r="C177" s="9">
        <f t="shared" si="10"/>
        <v>100.00000000000009</v>
      </c>
      <c r="D177" s="6">
        <f t="shared" si="11"/>
        <v>-1.7736884533074537E-2</v>
      </c>
      <c r="E177" s="6">
        <f t="shared" si="12"/>
        <v>1.7763568394002505E-15</v>
      </c>
      <c r="F177" s="5">
        <f t="shared" si="14"/>
        <v>100.00000000000017</v>
      </c>
      <c r="G177" s="5">
        <f>G176*(1+D177)</f>
        <v>98.644293592343018</v>
      </c>
    </row>
    <row r="178" spans="1:7" x14ac:dyDescent="0.25">
      <c r="A178" s="1">
        <f t="shared" si="13"/>
        <v>173</v>
      </c>
      <c r="B178" s="14">
        <f>$I$12</f>
        <v>8.9477952723227006E-3</v>
      </c>
      <c r="C178" s="9">
        <f t="shared" si="10"/>
        <v>100.89477952723236</v>
      </c>
      <c r="D178" s="6">
        <f t="shared" si="11"/>
        <v>1.7895590544645401E-2</v>
      </c>
      <c r="E178" s="6">
        <f t="shared" si="12"/>
        <v>1.7895590544647177E-2</v>
      </c>
      <c r="F178" s="5">
        <f t="shared" si="14"/>
        <v>101.78955905446472</v>
      </c>
      <c r="G178" s="5">
        <f>G177*(1+D178)</f>
        <v>100.40959148003738</v>
      </c>
    </row>
    <row r="179" spans="1:7" x14ac:dyDescent="0.25">
      <c r="A179" s="1">
        <f t="shared" si="13"/>
        <v>174</v>
      </c>
      <c r="B179" s="7">
        <f>$I$13</f>
        <v>-8.8684422665372686E-3</v>
      </c>
      <c r="C179" s="9">
        <f t="shared" si="10"/>
        <v>100.00000000000009</v>
      </c>
      <c r="D179" s="6">
        <f t="shared" si="11"/>
        <v>-1.7736884533074537E-2</v>
      </c>
      <c r="E179" s="6">
        <f t="shared" si="12"/>
        <v>1.7763568394002505E-15</v>
      </c>
      <c r="F179" s="5">
        <f t="shared" si="14"/>
        <v>100.00000000000017</v>
      </c>
      <c r="G179" s="5">
        <f>G178*(1+D179)</f>
        <v>98.628638149942773</v>
      </c>
    </row>
    <row r="180" spans="1:7" x14ac:dyDescent="0.25">
      <c r="A180" s="1">
        <f t="shared" si="13"/>
        <v>175</v>
      </c>
      <c r="B180" s="14">
        <f>$I$12</f>
        <v>8.9477952723227006E-3</v>
      </c>
      <c r="C180" s="9">
        <f t="shared" si="10"/>
        <v>100.89477952723236</v>
      </c>
      <c r="D180" s="6">
        <f t="shared" si="11"/>
        <v>1.7895590544645401E-2</v>
      </c>
      <c r="E180" s="6">
        <f t="shared" si="12"/>
        <v>1.7895590544647177E-2</v>
      </c>
      <c r="F180" s="5">
        <f t="shared" si="14"/>
        <v>101.78955905446472</v>
      </c>
      <c r="G180" s="5">
        <f>G179*(1+D180)</f>
        <v>100.39365587425014</v>
      </c>
    </row>
    <row r="181" spans="1:7" x14ac:dyDescent="0.25">
      <c r="A181" s="1">
        <f t="shared" si="13"/>
        <v>176</v>
      </c>
      <c r="B181" s="7">
        <f>$I$13</f>
        <v>-8.8684422665372686E-3</v>
      </c>
      <c r="C181" s="9">
        <f t="shared" si="10"/>
        <v>100.00000000000009</v>
      </c>
      <c r="D181" s="6">
        <f t="shared" si="11"/>
        <v>-1.7736884533074537E-2</v>
      </c>
      <c r="E181" s="6">
        <f t="shared" si="12"/>
        <v>1.7763568394002505E-15</v>
      </c>
      <c r="F181" s="5">
        <f t="shared" si="14"/>
        <v>100.00000000000017</v>
      </c>
      <c r="G181" s="5">
        <f>G180*(1+D181)</f>
        <v>98.61298519215535</v>
      </c>
    </row>
    <row r="182" spans="1:7" x14ac:dyDescent="0.25">
      <c r="A182" s="1">
        <f t="shared" si="13"/>
        <v>177</v>
      </c>
      <c r="B182" s="14">
        <f>$I$12</f>
        <v>8.9477952723227006E-3</v>
      </c>
      <c r="C182" s="9">
        <f t="shared" si="10"/>
        <v>100.89477952723236</v>
      </c>
      <c r="D182" s="6">
        <f t="shared" si="11"/>
        <v>1.7895590544645401E-2</v>
      </c>
      <c r="E182" s="6">
        <f t="shared" si="12"/>
        <v>1.7895590544647177E-2</v>
      </c>
      <c r="F182" s="5">
        <f t="shared" si="14"/>
        <v>101.78955905446472</v>
      </c>
      <c r="G182" s="5">
        <f>G181*(1+D182)</f>
        <v>100.37772279753935</v>
      </c>
    </row>
    <row r="183" spans="1:7" x14ac:dyDescent="0.25">
      <c r="A183" s="1">
        <f t="shared" si="13"/>
        <v>178</v>
      </c>
      <c r="B183" s="7">
        <f>$I$13</f>
        <v>-8.8684422665372686E-3</v>
      </c>
      <c r="C183" s="9">
        <f t="shared" si="10"/>
        <v>100.00000000000009</v>
      </c>
      <c r="D183" s="6">
        <f t="shared" si="11"/>
        <v>-1.7736884533074537E-2</v>
      </c>
      <c r="E183" s="6">
        <f t="shared" si="12"/>
        <v>1.7763568394002505E-15</v>
      </c>
      <c r="F183" s="5">
        <f t="shared" si="14"/>
        <v>100.00000000000017</v>
      </c>
      <c r="G183" s="5">
        <f>G182*(1+D183)</f>
        <v>98.597334718586424</v>
      </c>
    </row>
    <row r="184" spans="1:7" x14ac:dyDescent="0.25">
      <c r="A184" s="1">
        <f t="shared" si="13"/>
        <v>179</v>
      </c>
      <c r="B184" s="14">
        <f>$I$12</f>
        <v>8.9477952723227006E-3</v>
      </c>
      <c r="C184" s="9">
        <f t="shared" si="10"/>
        <v>100.89477952723236</v>
      </c>
      <c r="D184" s="6">
        <f t="shared" si="11"/>
        <v>1.7895590544645401E-2</v>
      </c>
      <c r="E184" s="6">
        <f t="shared" si="12"/>
        <v>1.7895590544647177E-2</v>
      </c>
      <c r="F184" s="5">
        <f t="shared" si="14"/>
        <v>101.78955905446472</v>
      </c>
      <c r="G184" s="5">
        <f>G183*(1+D184)</f>
        <v>100.36179224950359</v>
      </c>
    </row>
    <row r="185" spans="1:7" x14ac:dyDescent="0.25">
      <c r="A185" s="1">
        <f t="shared" si="13"/>
        <v>180</v>
      </c>
      <c r="B185" s="7">
        <f>$I$13</f>
        <v>-8.8684422665372686E-3</v>
      </c>
      <c r="C185" s="9">
        <f t="shared" si="10"/>
        <v>100.00000000000009</v>
      </c>
      <c r="D185" s="6">
        <f t="shared" si="11"/>
        <v>-1.7736884533074537E-2</v>
      </c>
      <c r="E185" s="6">
        <f t="shared" si="12"/>
        <v>1.7763568394002505E-15</v>
      </c>
      <c r="F185" s="5">
        <f t="shared" si="14"/>
        <v>100.00000000000017</v>
      </c>
      <c r="G185" s="5">
        <f>G184*(1+D185)</f>
        <v>98.581686728841731</v>
      </c>
    </row>
    <row r="186" spans="1:7" x14ac:dyDescent="0.25">
      <c r="A186" s="1">
        <f t="shared" si="13"/>
        <v>181</v>
      </c>
      <c r="B186" s="14">
        <f>$I$12</f>
        <v>8.9477952723227006E-3</v>
      </c>
      <c r="C186" s="9">
        <f t="shared" si="10"/>
        <v>100.89477952723236</v>
      </c>
      <c r="D186" s="6">
        <f t="shared" si="11"/>
        <v>1.7895590544645401E-2</v>
      </c>
      <c r="E186" s="6">
        <f t="shared" si="12"/>
        <v>1.7895590544647177E-2</v>
      </c>
      <c r="F186" s="5">
        <f t="shared" si="14"/>
        <v>101.78955905446472</v>
      </c>
      <c r="G186" s="5">
        <f>G185*(1+D186)</f>
        <v>100.34586422974159</v>
      </c>
    </row>
    <row r="187" spans="1:7" x14ac:dyDescent="0.25">
      <c r="A187" s="1">
        <f t="shared" si="13"/>
        <v>182</v>
      </c>
      <c r="B187" s="7">
        <f>$I$13</f>
        <v>-8.8684422665372686E-3</v>
      </c>
      <c r="C187" s="9">
        <f t="shared" si="10"/>
        <v>100.00000000000009</v>
      </c>
      <c r="D187" s="6">
        <f t="shared" si="11"/>
        <v>-1.7736884533074537E-2</v>
      </c>
      <c r="E187" s="6">
        <f t="shared" si="12"/>
        <v>1.7763568394002505E-15</v>
      </c>
      <c r="F187" s="5">
        <f t="shared" si="14"/>
        <v>100.00000000000017</v>
      </c>
      <c r="G187" s="5">
        <f>G186*(1+D187)</f>
        <v>98.56604122252709</v>
      </c>
    </row>
    <row r="188" spans="1:7" x14ac:dyDescent="0.25">
      <c r="A188" s="1">
        <f t="shared" si="13"/>
        <v>183</v>
      </c>
      <c r="B188" s="14">
        <f>$I$12</f>
        <v>8.9477952723227006E-3</v>
      </c>
      <c r="C188" s="9">
        <f t="shared" si="10"/>
        <v>100.89477952723236</v>
      </c>
      <c r="D188" s="6">
        <f t="shared" si="11"/>
        <v>1.7895590544645401E-2</v>
      </c>
      <c r="E188" s="6">
        <f t="shared" si="12"/>
        <v>1.7895590544647177E-2</v>
      </c>
      <c r="F188" s="5">
        <f t="shared" si="14"/>
        <v>101.78955905446472</v>
      </c>
      <c r="G188" s="5">
        <f>G187*(1+D188)</f>
        <v>100.32993873785207</v>
      </c>
    </row>
    <row r="189" spans="1:7" x14ac:dyDescent="0.25">
      <c r="A189" s="1">
        <f t="shared" si="13"/>
        <v>184</v>
      </c>
      <c r="B189" s="7">
        <f>$I$13</f>
        <v>-8.8684422665372686E-3</v>
      </c>
      <c r="C189" s="9">
        <f t="shared" si="10"/>
        <v>100.00000000000009</v>
      </c>
      <c r="D189" s="6">
        <f t="shared" si="11"/>
        <v>-1.7736884533074537E-2</v>
      </c>
      <c r="E189" s="6">
        <f t="shared" si="12"/>
        <v>1.7763568394002505E-15</v>
      </c>
      <c r="F189" s="5">
        <f t="shared" si="14"/>
        <v>100.00000000000017</v>
      </c>
      <c r="G189" s="5">
        <f>G188*(1+D189)</f>
        <v>98.550398199248349</v>
      </c>
    </row>
    <row r="190" spans="1:7" x14ac:dyDescent="0.25">
      <c r="A190" s="1">
        <f t="shared" si="13"/>
        <v>185</v>
      </c>
      <c r="B190" s="14">
        <f>$I$12</f>
        <v>8.9477952723227006E-3</v>
      </c>
      <c r="C190" s="9">
        <f t="shared" si="10"/>
        <v>100.89477952723236</v>
      </c>
      <c r="D190" s="6">
        <f t="shared" si="11"/>
        <v>1.7895590544645401E-2</v>
      </c>
      <c r="E190" s="6">
        <f t="shared" si="12"/>
        <v>1.7895590544647177E-2</v>
      </c>
      <c r="F190" s="5">
        <f t="shared" si="14"/>
        <v>101.78955905446472</v>
      </c>
      <c r="G190" s="5">
        <f>G189*(1+D190)</f>
        <v>100.31401577343385</v>
      </c>
    </row>
    <row r="191" spans="1:7" x14ac:dyDescent="0.25">
      <c r="A191" s="1">
        <f t="shared" si="13"/>
        <v>186</v>
      </c>
      <c r="B191" s="7">
        <f>$I$13</f>
        <v>-8.8684422665372686E-3</v>
      </c>
      <c r="C191" s="9">
        <f t="shared" si="10"/>
        <v>100.00000000000009</v>
      </c>
      <c r="D191" s="6">
        <f t="shared" si="11"/>
        <v>-1.7736884533074537E-2</v>
      </c>
      <c r="E191" s="6">
        <f t="shared" si="12"/>
        <v>1.7763568394002505E-15</v>
      </c>
      <c r="F191" s="5">
        <f t="shared" si="14"/>
        <v>100.00000000000017</v>
      </c>
      <c r="G191" s="5">
        <f>G190*(1+D191)</f>
        <v>98.53475765861144</v>
      </c>
    </row>
    <row r="192" spans="1:7" x14ac:dyDescent="0.25">
      <c r="A192" s="1">
        <f t="shared" si="13"/>
        <v>187</v>
      </c>
      <c r="B192" s="14">
        <f>$I$12</f>
        <v>8.9477952723227006E-3</v>
      </c>
      <c r="C192" s="9">
        <f t="shared" si="10"/>
        <v>100.89477952723236</v>
      </c>
      <c r="D192" s="6">
        <f t="shared" si="11"/>
        <v>1.7895590544645401E-2</v>
      </c>
      <c r="E192" s="6">
        <f t="shared" si="12"/>
        <v>1.7895590544647177E-2</v>
      </c>
      <c r="F192" s="5">
        <f t="shared" si="14"/>
        <v>101.78955905446472</v>
      </c>
      <c r="G192" s="5">
        <f>G191*(1+D192)</f>
        <v>100.29809533608581</v>
      </c>
    </row>
    <row r="193" spans="1:7" x14ac:dyDescent="0.25">
      <c r="A193" s="1">
        <f t="shared" si="13"/>
        <v>188</v>
      </c>
      <c r="B193" s="7">
        <f>$I$13</f>
        <v>-8.8684422665372686E-3</v>
      </c>
      <c r="C193" s="9">
        <f t="shared" si="10"/>
        <v>100.00000000000009</v>
      </c>
      <c r="D193" s="6">
        <f t="shared" si="11"/>
        <v>-1.7736884533074537E-2</v>
      </c>
      <c r="E193" s="6">
        <f t="shared" si="12"/>
        <v>1.7763568394002505E-15</v>
      </c>
      <c r="F193" s="5">
        <f t="shared" si="14"/>
        <v>100.00000000000017</v>
      </c>
      <c r="G193" s="5">
        <f>G192*(1+D193)</f>
        <v>98.519119600222353</v>
      </c>
    </row>
    <row r="194" spans="1:7" x14ac:dyDescent="0.25">
      <c r="A194" s="1">
        <f t="shared" si="13"/>
        <v>189</v>
      </c>
      <c r="B194" s="14">
        <f>$I$12</f>
        <v>8.9477952723227006E-3</v>
      </c>
      <c r="C194" s="9">
        <f t="shared" si="10"/>
        <v>100.89477952723236</v>
      </c>
      <c r="D194" s="6">
        <f t="shared" si="11"/>
        <v>1.7895590544645401E-2</v>
      </c>
      <c r="E194" s="6">
        <f t="shared" si="12"/>
        <v>1.7895590544647177E-2</v>
      </c>
      <c r="F194" s="5">
        <f t="shared" si="14"/>
        <v>101.78955905446472</v>
      </c>
      <c r="G194" s="5">
        <f>G193*(1+D194)</f>
        <v>100.28217742540689</v>
      </c>
    </row>
    <row r="195" spans="1:7" x14ac:dyDescent="0.25">
      <c r="A195" s="1">
        <f t="shared" si="13"/>
        <v>190</v>
      </c>
      <c r="B195" s="7">
        <f>$I$13</f>
        <v>-8.8684422665372686E-3</v>
      </c>
      <c r="C195" s="9">
        <f t="shared" si="10"/>
        <v>100.00000000000009</v>
      </c>
      <c r="D195" s="6">
        <f t="shared" si="11"/>
        <v>-1.7736884533074537E-2</v>
      </c>
      <c r="E195" s="6">
        <f t="shared" si="12"/>
        <v>1.7763568394002505E-15</v>
      </c>
      <c r="F195" s="5">
        <f t="shared" si="14"/>
        <v>100.00000000000017</v>
      </c>
      <c r="G195" s="5">
        <f>G194*(1+D195)</f>
        <v>98.50348402368715</v>
      </c>
    </row>
    <row r="196" spans="1:7" x14ac:dyDescent="0.25">
      <c r="A196" s="1">
        <f t="shared" si="13"/>
        <v>191</v>
      </c>
      <c r="B196" s="14">
        <f>$I$12</f>
        <v>8.9477952723227006E-3</v>
      </c>
      <c r="C196" s="9">
        <f t="shared" si="10"/>
        <v>100.89477952723236</v>
      </c>
      <c r="D196" s="6">
        <f t="shared" si="11"/>
        <v>1.7895590544645401E-2</v>
      </c>
      <c r="E196" s="6">
        <f t="shared" si="12"/>
        <v>1.7895590544647177E-2</v>
      </c>
      <c r="F196" s="5">
        <f t="shared" si="14"/>
        <v>101.78955905446472</v>
      </c>
      <c r="G196" s="5">
        <f>G195*(1+D196)</f>
        <v>100.26626204099608</v>
      </c>
    </row>
    <row r="197" spans="1:7" x14ac:dyDescent="0.25">
      <c r="A197" s="1">
        <f t="shared" si="13"/>
        <v>192</v>
      </c>
      <c r="B197" s="7">
        <f>$I$13</f>
        <v>-8.8684422665372686E-3</v>
      </c>
      <c r="C197" s="9">
        <f t="shared" si="10"/>
        <v>100.00000000000009</v>
      </c>
      <c r="D197" s="6">
        <f t="shared" si="11"/>
        <v>-1.7736884533074537E-2</v>
      </c>
      <c r="E197" s="6">
        <f t="shared" si="12"/>
        <v>1.7763568394002505E-15</v>
      </c>
      <c r="F197" s="5">
        <f t="shared" si="14"/>
        <v>100.00000000000017</v>
      </c>
      <c r="G197" s="5">
        <f>G196*(1+D197)</f>
        <v>98.487850928611934</v>
      </c>
    </row>
    <row r="198" spans="1:7" x14ac:dyDescent="0.25">
      <c r="A198" s="1">
        <f t="shared" si="13"/>
        <v>193</v>
      </c>
      <c r="B198" s="14">
        <f>$I$12</f>
        <v>8.9477952723227006E-3</v>
      </c>
      <c r="C198" s="9">
        <f t="shared" ref="C198:C257" si="15">C197*(1+B198)</f>
        <v>100.89477952723236</v>
      </c>
      <c r="D198" s="6">
        <f t="shared" ref="D198:D261" si="16">$E$2*B198</f>
        <v>1.7895590544645401E-2</v>
      </c>
      <c r="E198" s="6">
        <f t="shared" ref="E198:E261" si="17">(C198/$C$5-1)*$E$2</f>
        <v>1.7895590544647177E-2</v>
      </c>
      <c r="F198" s="5">
        <f t="shared" si="14"/>
        <v>101.78955905446472</v>
      </c>
      <c r="G198" s="5">
        <f>G197*(1+D198)</f>
        <v>100.25034918245245</v>
      </c>
    </row>
    <row r="199" spans="1:7" x14ac:dyDescent="0.25">
      <c r="A199" s="1">
        <f t="shared" ref="A199:A257" si="18">A198+1</f>
        <v>194</v>
      </c>
      <c r="B199" s="7">
        <f>$I$13</f>
        <v>-8.8684422665372686E-3</v>
      </c>
      <c r="C199" s="9">
        <f t="shared" si="15"/>
        <v>100.00000000000009</v>
      </c>
      <c r="D199" s="6">
        <f t="shared" si="16"/>
        <v>-1.7736884533074537E-2</v>
      </c>
      <c r="E199" s="6">
        <f t="shared" si="17"/>
        <v>1.7763568394002505E-15</v>
      </c>
      <c r="F199" s="5">
        <f t="shared" ref="F199:F262" si="19">$F$5*(1+E199)</f>
        <v>100.00000000000017</v>
      </c>
      <c r="G199" s="5">
        <f>G198*(1+D199)</f>
        <v>98.472220314602893</v>
      </c>
    </row>
    <row r="200" spans="1:7" x14ac:dyDescent="0.25">
      <c r="A200" s="1">
        <f t="shared" si="18"/>
        <v>195</v>
      </c>
      <c r="B200" s="14">
        <f>$I$12</f>
        <v>8.9477952723227006E-3</v>
      </c>
      <c r="C200" s="9">
        <f t="shared" si="15"/>
        <v>100.89477952723236</v>
      </c>
      <c r="D200" s="6">
        <f t="shared" si="16"/>
        <v>1.7895590544645401E-2</v>
      </c>
      <c r="E200" s="6">
        <f t="shared" si="17"/>
        <v>1.7895590544647177E-2</v>
      </c>
      <c r="F200" s="5">
        <f t="shared" si="19"/>
        <v>101.78955905446472</v>
      </c>
      <c r="G200" s="5">
        <f>G199*(1+D200)</f>
        <v>100.23443884937514</v>
      </c>
    </row>
    <row r="201" spans="1:7" x14ac:dyDescent="0.25">
      <c r="A201" s="1">
        <f t="shared" si="18"/>
        <v>196</v>
      </c>
      <c r="B201" s="7">
        <f>$I$13</f>
        <v>-8.8684422665372686E-3</v>
      </c>
      <c r="C201" s="9">
        <f t="shared" si="15"/>
        <v>100.00000000000009</v>
      </c>
      <c r="D201" s="6">
        <f t="shared" si="16"/>
        <v>-1.7736884533074537E-2</v>
      </c>
      <c r="E201" s="6">
        <f t="shared" si="17"/>
        <v>1.7763568394002505E-15</v>
      </c>
      <c r="F201" s="5">
        <f t="shared" si="19"/>
        <v>100.00000000000017</v>
      </c>
      <c r="G201" s="5">
        <f>G200*(1+D201)</f>
        <v>98.456592181266245</v>
      </c>
    </row>
    <row r="202" spans="1:7" x14ac:dyDescent="0.25">
      <c r="A202" s="1">
        <f t="shared" si="18"/>
        <v>197</v>
      </c>
      <c r="B202" s="14">
        <f>$I$12</f>
        <v>8.9477952723227006E-3</v>
      </c>
      <c r="C202" s="9">
        <f t="shared" si="15"/>
        <v>100.89477952723236</v>
      </c>
      <c r="D202" s="6">
        <f t="shared" si="16"/>
        <v>1.7895590544645401E-2</v>
      </c>
      <c r="E202" s="6">
        <f t="shared" si="17"/>
        <v>1.7895590544647177E-2</v>
      </c>
      <c r="F202" s="5">
        <f t="shared" si="19"/>
        <v>101.78955905446472</v>
      </c>
      <c r="G202" s="5">
        <f>G201*(1+D202)</f>
        <v>100.21853104136332</v>
      </c>
    </row>
    <row r="203" spans="1:7" x14ac:dyDescent="0.25">
      <c r="A203" s="1">
        <f t="shared" si="18"/>
        <v>198</v>
      </c>
      <c r="B203" s="7">
        <f>$I$13</f>
        <v>-8.8684422665372686E-3</v>
      </c>
      <c r="C203" s="9">
        <f t="shared" si="15"/>
        <v>100.00000000000009</v>
      </c>
      <c r="D203" s="6">
        <f t="shared" si="16"/>
        <v>-1.7736884533074537E-2</v>
      </c>
      <c r="E203" s="6">
        <f t="shared" si="17"/>
        <v>1.7763568394002505E-15</v>
      </c>
      <c r="F203" s="5">
        <f t="shared" si="19"/>
        <v>100.00000000000017</v>
      </c>
      <c r="G203" s="5">
        <f>G202*(1+D203)</f>
        <v>98.440966528208307</v>
      </c>
    </row>
    <row r="204" spans="1:7" x14ac:dyDescent="0.25">
      <c r="A204" s="1">
        <f t="shared" si="18"/>
        <v>199</v>
      </c>
      <c r="B204" s="14">
        <f>$I$12</f>
        <v>8.9477952723227006E-3</v>
      </c>
      <c r="C204" s="9">
        <f t="shared" si="15"/>
        <v>100.89477952723236</v>
      </c>
      <c r="D204" s="6">
        <f t="shared" si="16"/>
        <v>1.7895590544645401E-2</v>
      </c>
      <c r="E204" s="6">
        <f t="shared" si="17"/>
        <v>1.7895590544647177E-2</v>
      </c>
      <c r="F204" s="5">
        <f t="shared" si="19"/>
        <v>101.78955905446472</v>
      </c>
      <c r="G204" s="5">
        <f>G203*(1+D204)</f>
        <v>100.20262575801627</v>
      </c>
    </row>
    <row r="205" spans="1:7" x14ac:dyDescent="0.25">
      <c r="A205" s="1">
        <f t="shared" si="18"/>
        <v>200</v>
      </c>
      <c r="B205" s="7">
        <f>$I$13</f>
        <v>-8.8684422665372686E-3</v>
      </c>
      <c r="C205" s="9">
        <f t="shared" si="15"/>
        <v>100.00000000000009</v>
      </c>
      <c r="D205" s="6">
        <f t="shared" si="16"/>
        <v>-1.7736884533074537E-2</v>
      </c>
      <c r="E205" s="6">
        <f t="shared" si="17"/>
        <v>1.7763568394002505E-15</v>
      </c>
      <c r="F205" s="5">
        <f t="shared" si="19"/>
        <v>100.00000000000017</v>
      </c>
      <c r="G205" s="5">
        <f>G204*(1+D205)</f>
        <v>98.425343355035452</v>
      </c>
    </row>
    <row r="206" spans="1:7" x14ac:dyDescent="0.25">
      <c r="A206" s="1">
        <f t="shared" si="18"/>
        <v>201</v>
      </c>
      <c r="B206" s="14">
        <f>$I$12</f>
        <v>8.9477952723227006E-3</v>
      </c>
      <c r="C206" s="9">
        <f t="shared" si="15"/>
        <v>100.89477952723236</v>
      </c>
      <c r="D206" s="6">
        <f t="shared" si="16"/>
        <v>1.7895590544645401E-2</v>
      </c>
      <c r="E206" s="6">
        <f t="shared" si="17"/>
        <v>1.7895590544647177E-2</v>
      </c>
      <c r="F206" s="5">
        <f t="shared" si="19"/>
        <v>101.78955905446472</v>
      </c>
      <c r="G206" s="5">
        <f>G205*(1+D206)</f>
        <v>100.18672299893331</v>
      </c>
    </row>
    <row r="207" spans="1:7" x14ac:dyDescent="0.25">
      <c r="A207" s="1">
        <f t="shared" si="18"/>
        <v>202</v>
      </c>
      <c r="B207" s="7">
        <f>$I$13</f>
        <v>-8.8684422665372686E-3</v>
      </c>
      <c r="C207" s="9">
        <f t="shared" si="15"/>
        <v>100.00000000000009</v>
      </c>
      <c r="D207" s="6">
        <f t="shared" si="16"/>
        <v>-1.7736884533074537E-2</v>
      </c>
      <c r="E207" s="6">
        <f t="shared" si="17"/>
        <v>1.7763568394002505E-15</v>
      </c>
      <c r="F207" s="5">
        <f t="shared" si="19"/>
        <v>100.00000000000017</v>
      </c>
      <c r="G207" s="5">
        <f>G206*(1+D207)</f>
        <v>98.409722661354095</v>
      </c>
    </row>
    <row r="208" spans="1:7" x14ac:dyDescent="0.25">
      <c r="A208" s="1">
        <f t="shared" si="18"/>
        <v>203</v>
      </c>
      <c r="B208" s="14">
        <f>$I$12</f>
        <v>8.9477952723227006E-3</v>
      </c>
      <c r="C208" s="9">
        <f t="shared" si="15"/>
        <v>100.89477952723236</v>
      </c>
      <c r="D208" s="6">
        <f t="shared" si="16"/>
        <v>1.7895590544645401E-2</v>
      </c>
      <c r="E208" s="6">
        <f t="shared" si="17"/>
        <v>1.7895590544647177E-2</v>
      </c>
      <c r="F208" s="5">
        <f t="shared" si="19"/>
        <v>101.78955905446472</v>
      </c>
      <c r="G208" s="5">
        <f>G207*(1+D208)</f>
        <v>100.1708227637138</v>
      </c>
    </row>
    <row r="209" spans="1:7" x14ac:dyDescent="0.25">
      <c r="A209" s="1">
        <f t="shared" si="18"/>
        <v>204</v>
      </c>
      <c r="B209" s="7">
        <f>$I$13</f>
        <v>-8.8684422665372686E-3</v>
      </c>
      <c r="C209" s="9">
        <f t="shared" si="15"/>
        <v>100.00000000000009</v>
      </c>
      <c r="D209" s="6">
        <f t="shared" si="16"/>
        <v>-1.7736884533074537E-2</v>
      </c>
      <c r="E209" s="6">
        <f t="shared" si="17"/>
        <v>1.7763568394002505E-15</v>
      </c>
      <c r="F209" s="5">
        <f t="shared" si="19"/>
        <v>100.00000000000017</v>
      </c>
      <c r="G209" s="5">
        <f>G208*(1+D209)</f>
        <v>98.39410444677074</v>
      </c>
    </row>
    <row r="210" spans="1:7" x14ac:dyDescent="0.25">
      <c r="A210" s="1">
        <f t="shared" si="18"/>
        <v>205</v>
      </c>
      <c r="B210" s="14">
        <f>$I$12</f>
        <v>8.9477952723227006E-3</v>
      </c>
      <c r="C210" s="9">
        <f t="shared" si="15"/>
        <v>100.89477952723236</v>
      </c>
      <c r="D210" s="6">
        <f t="shared" si="16"/>
        <v>1.7895590544645401E-2</v>
      </c>
      <c r="E210" s="6">
        <f t="shared" si="17"/>
        <v>1.7895590544647177E-2</v>
      </c>
      <c r="F210" s="5">
        <f t="shared" si="19"/>
        <v>101.78955905446472</v>
      </c>
      <c r="G210" s="5">
        <f>G209*(1+D210)</f>
        <v>100.15492505195722</v>
      </c>
    </row>
    <row r="211" spans="1:7" x14ac:dyDescent="0.25">
      <c r="A211" s="1">
        <f t="shared" si="18"/>
        <v>206</v>
      </c>
      <c r="B211" s="7">
        <f>$I$13</f>
        <v>-8.8684422665372686E-3</v>
      </c>
      <c r="C211" s="9">
        <f t="shared" si="15"/>
        <v>100.00000000000009</v>
      </c>
      <c r="D211" s="6">
        <f t="shared" si="16"/>
        <v>-1.7736884533074537E-2</v>
      </c>
      <c r="E211" s="6">
        <f t="shared" si="17"/>
        <v>1.7763568394002505E-15</v>
      </c>
      <c r="F211" s="5">
        <f t="shared" si="19"/>
        <v>100.00000000000017</v>
      </c>
      <c r="G211" s="5">
        <f>G210*(1+D211)</f>
        <v>98.378488710891915</v>
      </c>
    </row>
    <row r="212" spans="1:7" x14ac:dyDescent="0.25">
      <c r="A212" s="1">
        <f t="shared" si="18"/>
        <v>207</v>
      </c>
      <c r="B212" s="14">
        <f>$I$12</f>
        <v>8.9477952723227006E-3</v>
      </c>
      <c r="C212" s="9">
        <f t="shared" si="15"/>
        <v>100.89477952723236</v>
      </c>
      <c r="D212" s="6">
        <f t="shared" si="16"/>
        <v>1.7895590544645401E-2</v>
      </c>
      <c r="E212" s="6">
        <f t="shared" si="17"/>
        <v>1.7895590544647177E-2</v>
      </c>
      <c r="F212" s="5">
        <f t="shared" si="19"/>
        <v>101.78955905446472</v>
      </c>
      <c r="G212" s="5">
        <f>G211*(1+D212)</f>
        <v>100.13902986326306</v>
      </c>
    </row>
    <row r="213" spans="1:7" x14ac:dyDescent="0.25">
      <c r="A213" s="1">
        <f t="shared" si="18"/>
        <v>208</v>
      </c>
      <c r="B213" s="7">
        <f>$I$13</f>
        <v>-8.8684422665372686E-3</v>
      </c>
      <c r="C213" s="9">
        <f t="shared" si="15"/>
        <v>100.00000000000009</v>
      </c>
      <c r="D213" s="6">
        <f t="shared" si="16"/>
        <v>-1.7736884533074537E-2</v>
      </c>
      <c r="E213" s="6">
        <f t="shared" si="17"/>
        <v>1.7763568394002505E-15</v>
      </c>
      <c r="F213" s="5">
        <f t="shared" si="19"/>
        <v>100.00000000000017</v>
      </c>
      <c r="G213" s="5">
        <f>G212*(1+D213)</f>
        <v>98.362875453324264</v>
      </c>
    </row>
    <row r="214" spans="1:7" x14ac:dyDescent="0.25">
      <c r="A214" s="1">
        <f t="shared" si="18"/>
        <v>209</v>
      </c>
      <c r="B214" s="14">
        <f>$I$12</f>
        <v>8.9477952723227006E-3</v>
      </c>
      <c r="C214" s="9">
        <f t="shared" si="15"/>
        <v>100.89477952723236</v>
      </c>
      <c r="D214" s="6">
        <f t="shared" si="16"/>
        <v>1.7895590544645401E-2</v>
      </c>
      <c r="E214" s="6">
        <f t="shared" si="17"/>
        <v>1.7895590544647177E-2</v>
      </c>
      <c r="F214" s="5">
        <f t="shared" si="19"/>
        <v>101.78955905446472</v>
      </c>
      <c r="G214" s="5">
        <f>G213*(1+D214)</f>
        <v>100.1231371972309</v>
      </c>
    </row>
    <row r="215" spans="1:7" x14ac:dyDescent="0.25">
      <c r="A215" s="1">
        <f t="shared" si="18"/>
        <v>210</v>
      </c>
      <c r="B215" s="7">
        <f>$I$13</f>
        <v>-8.8684422665372686E-3</v>
      </c>
      <c r="C215" s="9">
        <f t="shared" si="15"/>
        <v>100.00000000000009</v>
      </c>
      <c r="D215" s="6">
        <f t="shared" si="16"/>
        <v>-1.7736884533074537E-2</v>
      </c>
      <c r="E215" s="6">
        <f t="shared" si="17"/>
        <v>1.7763568394002505E-15</v>
      </c>
      <c r="F215" s="5">
        <f t="shared" si="19"/>
        <v>100.00000000000017</v>
      </c>
      <c r="G215" s="5">
        <f>G214*(1+D215)</f>
        <v>98.347264673674445</v>
      </c>
    </row>
    <row r="216" spans="1:7" x14ac:dyDescent="0.25">
      <c r="A216" s="1">
        <f t="shared" si="18"/>
        <v>211</v>
      </c>
      <c r="B216" s="14">
        <f>$I$12</f>
        <v>8.9477952723227006E-3</v>
      </c>
      <c r="C216" s="9">
        <f t="shared" si="15"/>
        <v>100.89477952723236</v>
      </c>
      <c r="D216" s="6">
        <f t="shared" si="16"/>
        <v>1.7895590544645401E-2</v>
      </c>
      <c r="E216" s="6">
        <f t="shared" si="17"/>
        <v>1.7895590544647177E-2</v>
      </c>
      <c r="F216" s="5">
        <f t="shared" si="19"/>
        <v>101.78955905446472</v>
      </c>
      <c r="G216" s="5">
        <f>G215*(1+D216)</f>
        <v>100.1072470534604</v>
      </c>
    </row>
    <row r="217" spans="1:7" x14ac:dyDescent="0.25">
      <c r="A217" s="1">
        <f t="shared" si="18"/>
        <v>212</v>
      </c>
      <c r="B217" s="7">
        <f>$I$13</f>
        <v>-8.8684422665372686E-3</v>
      </c>
      <c r="C217" s="9">
        <f t="shared" si="15"/>
        <v>100.00000000000009</v>
      </c>
      <c r="D217" s="6">
        <f t="shared" si="16"/>
        <v>-1.7736884533074537E-2</v>
      </c>
      <c r="E217" s="6">
        <f t="shared" si="17"/>
        <v>1.7763568394002505E-15</v>
      </c>
      <c r="F217" s="5">
        <f t="shared" si="19"/>
        <v>100.00000000000017</v>
      </c>
      <c r="G217" s="5">
        <f>G216*(1+D217)</f>
        <v>98.331656371549201</v>
      </c>
    </row>
    <row r="218" spans="1:7" x14ac:dyDescent="0.25">
      <c r="A218" s="1">
        <f t="shared" si="18"/>
        <v>213</v>
      </c>
      <c r="B218" s="14">
        <f>$I$12</f>
        <v>8.9477952723227006E-3</v>
      </c>
      <c r="C218" s="9">
        <f t="shared" si="15"/>
        <v>100.89477952723236</v>
      </c>
      <c r="D218" s="6">
        <f t="shared" si="16"/>
        <v>1.7895590544645401E-2</v>
      </c>
      <c r="E218" s="6">
        <f t="shared" si="17"/>
        <v>1.7895590544647177E-2</v>
      </c>
      <c r="F218" s="5">
        <f t="shared" si="19"/>
        <v>101.78955905446472</v>
      </c>
      <c r="G218" s="5">
        <f>G217*(1+D218)</f>
        <v>100.09135943155121</v>
      </c>
    </row>
    <row r="219" spans="1:7" x14ac:dyDescent="0.25">
      <c r="A219" s="1">
        <f t="shared" si="18"/>
        <v>214</v>
      </c>
      <c r="B219" s="7">
        <f>$I$13</f>
        <v>-8.8684422665372686E-3</v>
      </c>
      <c r="C219" s="9">
        <f t="shared" si="15"/>
        <v>100.00000000000009</v>
      </c>
      <c r="D219" s="6">
        <f t="shared" si="16"/>
        <v>-1.7736884533074537E-2</v>
      </c>
      <c r="E219" s="6">
        <f t="shared" si="17"/>
        <v>1.7763568394002505E-15</v>
      </c>
      <c r="F219" s="5">
        <f t="shared" si="19"/>
        <v>100.00000000000017</v>
      </c>
      <c r="G219" s="5">
        <f>G218*(1+D219)</f>
        <v>98.316050546555331</v>
      </c>
    </row>
    <row r="220" spans="1:7" x14ac:dyDescent="0.25">
      <c r="A220" s="1">
        <f t="shared" si="18"/>
        <v>215</v>
      </c>
      <c r="B220" s="14">
        <f>$I$12</f>
        <v>8.9477952723227006E-3</v>
      </c>
      <c r="C220" s="9">
        <f t="shared" si="15"/>
        <v>100.89477952723236</v>
      </c>
      <c r="D220" s="6">
        <f t="shared" si="16"/>
        <v>1.7895590544645401E-2</v>
      </c>
      <c r="E220" s="6">
        <f t="shared" si="17"/>
        <v>1.7895590544647177E-2</v>
      </c>
      <c r="F220" s="5">
        <f t="shared" si="19"/>
        <v>101.78955905446472</v>
      </c>
      <c r="G220" s="5">
        <f>G219*(1+D220)</f>
        <v>100.07547433110315</v>
      </c>
    </row>
    <row r="221" spans="1:7" x14ac:dyDescent="0.25">
      <c r="A221" s="1">
        <f t="shared" si="18"/>
        <v>216</v>
      </c>
      <c r="B221" s="7">
        <f>$I$13</f>
        <v>-8.8684422665372686E-3</v>
      </c>
      <c r="C221" s="9">
        <f t="shared" si="15"/>
        <v>100.00000000000009</v>
      </c>
      <c r="D221" s="6">
        <f t="shared" si="16"/>
        <v>-1.7736884533074537E-2</v>
      </c>
      <c r="E221" s="6">
        <f t="shared" si="17"/>
        <v>1.7763568394002505E-15</v>
      </c>
      <c r="F221" s="5">
        <f t="shared" si="19"/>
        <v>100.00000000000017</v>
      </c>
      <c r="G221" s="5">
        <f>G220*(1+D221)</f>
        <v>98.300447198299707</v>
      </c>
    </row>
    <row r="222" spans="1:7" x14ac:dyDescent="0.25">
      <c r="A222" s="1">
        <f t="shared" si="18"/>
        <v>217</v>
      </c>
      <c r="B222" s="14">
        <f>$I$12</f>
        <v>8.9477952723227006E-3</v>
      </c>
      <c r="C222" s="9">
        <f t="shared" si="15"/>
        <v>100.89477952723236</v>
      </c>
      <c r="D222" s="6">
        <f t="shared" si="16"/>
        <v>1.7895590544645401E-2</v>
      </c>
      <c r="E222" s="6">
        <f t="shared" si="17"/>
        <v>1.7895590544647177E-2</v>
      </c>
      <c r="F222" s="5">
        <f t="shared" si="19"/>
        <v>101.78955905446472</v>
      </c>
      <c r="G222" s="5">
        <f>G221*(1+D222)</f>
        <v>100.05959175171601</v>
      </c>
    </row>
    <row r="223" spans="1:7" x14ac:dyDescent="0.25">
      <c r="A223" s="1">
        <f t="shared" si="18"/>
        <v>218</v>
      </c>
      <c r="B223" s="7">
        <f>$I$13</f>
        <v>-8.8684422665372686E-3</v>
      </c>
      <c r="C223" s="9">
        <f t="shared" si="15"/>
        <v>100.00000000000009</v>
      </c>
      <c r="D223" s="6">
        <f t="shared" si="16"/>
        <v>-1.7736884533074537E-2</v>
      </c>
      <c r="E223" s="6">
        <f t="shared" si="17"/>
        <v>1.7763568394002505E-15</v>
      </c>
      <c r="F223" s="5">
        <f t="shared" si="19"/>
        <v>100.00000000000017</v>
      </c>
      <c r="G223" s="5">
        <f>G222*(1+D223)</f>
        <v>98.284846326389243</v>
      </c>
    </row>
    <row r="224" spans="1:7" x14ac:dyDescent="0.25">
      <c r="A224" s="1">
        <f t="shared" si="18"/>
        <v>219</v>
      </c>
      <c r="B224" s="14">
        <f>$I$12</f>
        <v>8.9477952723227006E-3</v>
      </c>
      <c r="C224" s="9">
        <f t="shared" si="15"/>
        <v>100.89477952723236</v>
      </c>
      <c r="D224" s="6">
        <f t="shared" si="16"/>
        <v>1.7895590544645401E-2</v>
      </c>
      <c r="E224" s="6">
        <f t="shared" si="17"/>
        <v>1.7895590544647177E-2</v>
      </c>
      <c r="F224" s="5">
        <f t="shared" si="19"/>
        <v>101.78955905446472</v>
      </c>
      <c r="G224" s="5">
        <f>G223*(1+D224)</f>
        <v>100.0437116929897</v>
      </c>
    </row>
    <row r="225" spans="1:7" x14ac:dyDescent="0.25">
      <c r="A225" s="1">
        <f t="shared" si="18"/>
        <v>220</v>
      </c>
      <c r="B225" s="7">
        <f>$I$13</f>
        <v>-8.8684422665372686E-3</v>
      </c>
      <c r="C225" s="9">
        <f t="shared" si="15"/>
        <v>100.00000000000009</v>
      </c>
      <c r="D225" s="6">
        <f t="shared" si="16"/>
        <v>-1.7736884533074537E-2</v>
      </c>
      <c r="E225" s="6">
        <f t="shared" si="17"/>
        <v>1.7763568394002505E-15</v>
      </c>
      <c r="F225" s="5">
        <f t="shared" si="19"/>
        <v>100.00000000000017</v>
      </c>
      <c r="G225" s="5">
        <f>G224*(1+D225)</f>
        <v>98.26924793043095</v>
      </c>
    </row>
    <row r="226" spans="1:7" x14ac:dyDescent="0.25">
      <c r="A226" s="1">
        <f t="shared" si="18"/>
        <v>221</v>
      </c>
      <c r="B226" s="14">
        <f>$I$12</f>
        <v>8.9477952723227006E-3</v>
      </c>
      <c r="C226" s="9">
        <f t="shared" si="15"/>
        <v>100.89477952723236</v>
      </c>
      <c r="D226" s="6">
        <f t="shared" si="16"/>
        <v>1.7895590544645401E-2</v>
      </c>
      <c r="E226" s="6">
        <f t="shared" si="17"/>
        <v>1.7895590544647177E-2</v>
      </c>
      <c r="F226" s="5">
        <f t="shared" si="19"/>
        <v>101.78955905446472</v>
      </c>
      <c r="G226" s="5">
        <f>G225*(1+D226)</f>
        <v>100.02783415452419</v>
      </c>
    </row>
    <row r="227" spans="1:7" x14ac:dyDescent="0.25">
      <c r="A227" s="1">
        <f t="shared" si="18"/>
        <v>222</v>
      </c>
      <c r="B227" s="7">
        <f>$I$13</f>
        <v>-8.8684422665372686E-3</v>
      </c>
      <c r="C227" s="9">
        <f t="shared" si="15"/>
        <v>100.00000000000009</v>
      </c>
      <c r="D227" s="6">
        <f t="shared" si="16"/>
        <v>-1.7736884533074537E-2</v>
      </c>
      <c r="E227" s="6">
        <f t="shared" si="17"/>
        <v>1.7763568394002505E-15</v>
      </c>
      <c r="F227" s="5">
        <f t="shared" si="19"/>
        <v>100.00000000000017</v>
      </c>
      <c r="G227" s="5">
        <f>G226*(1+D227)</f>
        <v>98.253652010031857</v>
      </c>
    </row>
    <row r="228" spans="1:7" x14ac:dyDescent="0.25">
      <c r="A228" s="1">
        <f t="shared" si="18"/>
        <v>223</v>
      </c>
      <c r="B228" s="14">
        <f>$I$12</f>
        <v>8.9477952723227006E-3</v>
      </c>
      <c r="C228" s="9">
        <f t="shared" si="15"/>
        <v>100.89477952723236</v>
      </c>
      <c r="D228" s="6">
        <f t="shared" si="16"/>
        <v>1.7895590544645401E-2</v>
      </c>
      <c r="E228" s="6">
        <f t="shared" si="17"/>
        <v>1.7895590544647177E-2</v>
      </c>
      <c r="F228" s="5">
        <f t="shared" si="19"/>
        <v>101.78955905446472</v>
      </c>
      <c r="G228" s="5">
        <f>G227*(1+D228)</f>
        <v>100.01195913591947</v>
      </c>
    </row>
    <row r="229" spans="1:7" x14ac:dyDescent="0.25">
      <c r="A229" s="1">
        <f t="shared" si="18"/>
        <v>224</v>
      </c>
      <c r="B229" s="7">
        <f>$I$13</f>
        <v>-8.8684422665372686E-3</v>
      </c>
      <c r="C229" s="9">
        <f t="shared" si="15"/>
        <v>100.00000000000009</v>
      </c>
      <c r="D229" s="6">
        <f t="shared" si="16"/>
        <v>-1.7736884533074537E-2</v>
      </c>
      <c r="E229" s="6">
        <f t="shared" si="17"/>
        <v>1.7763568394002505E-15</v>
      </c>
      <c r="F229" s="5">
        <f t="shared" si="19"/>
        <v>100.00000000000017</v>
      </c>
      <c r="G229" s="5">
        <f>G228*(1+D229)</f>
        <v>98.23805856479909</v>
      </c>
    </row>
    <row r="230" spans="1:7" x14ac:dyDescent="0.25">
      <c r="A230" s="1">
        <f t="shared" si="18"/>
        <v>225</v>
      </c>
      <c r="B230" s="14">
        <f>$I$12</f>
        <v>8.9477952723227006E-3</v>
      </c>
      <c r="C230" s="9">
        <f t="shared" si="15"/>
        <v>100.89477952723236</v>
      </c>
      <c r="D230" s="6">
        <f t="shared" si="16"/>
        <v>1.7895590544645401E-2</v>
      </c>
      <c r="E230" s="6">
        <f t="shared" si="17"/>
        <v>1.7895590544647177E-2</v>
      </c>
      <c r="F230" s="5">
        <f t="shared" si="19"/>
        <v>101.78955905446472</v>
      </c>
      <c r="G230" s="5">
        <f>G229*(1+D230)</f>
        <v>99.99608663677563</v>
      </c>
    </row>
    <row r="231" spans="1:7" x14ac:dyDescent="0.25">
      <c r="A231" s="1">
        <f t="shared" si="18"/>
        <v>226</v>
      </c>
      <c r="B231" s="7">
        <f>$I$13</f>
        <v>-8.8684422665372686E-3</v>
      </c>
      <c r="C231" s="9">
        <f t="shared" si="15"/>
        <v>100.00000000000009</v>
      </c>
      <c r="D231" s="6">
        <f t="shared" si="16"/>
        <v>-1.7736884533074537E-2</v>
      </c>
      <c r="E231" s="6">
        <f t="shared" si="17"/>
        <v>1.7763568394002505E-15</v>
      </c>
      <c r="F231" s="5">
        <f t="shared" si="19"/>
        <v>100.00000000000017</v>
      </c>
      <c r="G231" s="5">
        <f>G230*(1+D231)</f>
        <v>98.222467594339818</v>
      </c>
    </row>
    <row r="232" spans="1:7" x14ac:dyDescent="0.25">
      <c r="A232" s="1">
        <f t="shared" si="18"/>
        <v>227</v>
      </c>
      <c r="B232" s="14">
        <f>$I$12</f>
        <v>8.9477952723227006E-3</v>
      </c>
      <c r="C232" s="9">
        <f t="shared" si="15"/>
        <v>100.89477952723236</v>
      </c>
      <c r="D232" s="6">
        <f t="shared" si="16"/>
        <v>1.7895590544645401E-2</v>
      </c>
      <c r="E232" s="6">
        <f t="shared" si="17"/>
        <v>1.7895590544647177E-2</v>
      </c>
      <c r="F232" s="5">
        <f t="shared" si="19"/>
        <v>101.78955905446472</v>
      </c>
      <c r="G232" s="5">
        <f>G231*(1+D232)</f>
        <v>99.980216656692832</v>
      </c>
    </row>
    <row r="233" spans="1:7" x14ac:dyDescent="0.25">
      <c r="A233" s="1">
        <f t="shared" si="18"/>
        <v>228</v>
      </c>
      <c r="B233" s="7">
        <f>$I$13</f>
        <v>-8.8684422665372686E-3</v>
      </c>
      <c r="C233" s="9">
        <f t="shared" si="15"/>
        <v>100.00000000000009</v>
      </c>
      <c r="D233" s="6">
        <f t="shared" si="16"/>
        <v>-1.7736884533074537E-2</v>
      </c>
      <c r="E233" s="6">
        <f t="shared" si="17"/>
        <v>1.7763568394002505E-15</v>
      </c>
      <c r="F233" s="5">
        <f t="shared" si="19"/>
        <v>100.00000000000017</v>
      </c>
      <c r="G233" s="5">
        <f>G232*(1+D233)</f>
        <v>98.206879098261297</v>
      </c>
    </row>
    <row r="234" spans="1:7" x14ac:dyDescent="0.25">
      <c r="A234" s="1">
        <f t="shared" si="18"/>
        <v>229</v>
      </c>
      <c r="B234" s="14">
        <f>$I$12</f>
        <v>8.9477952723227006E-3</v>
      </c>
      <c r="C234" s="9">
        <f t="shared" si="15"/>
        <v>100.89477952723236</v>
      </c>
      <c r="D234" s="6">
        <f t="shared" si="16"/>
        <v>1.7895590544645401E-2</v>
      </c>
      <c r="E234" s="6">
        <f t="shared" si="17"/>
        <v>1.7895590544647177E-2</v>
      </c>
      <c r="F234" s="5">
        <f t="shared" si="19"/>
        <v>101.78955905446472</v>
      </c>
      <c r="G234" s="5">
        <f>G233*(1+D234)</f>
        <v>99.964349195271282</v>
      </c>
    </row>
    <row r="235" spans="1:7" x14ac:dyDescent="0.25">
      <c r="A235" s="1">
        <f t="shared" si="18"/>
        <v>230</v>
      </c>
      <c r="B235" s="7">
        <f>$I$13</f>
        <v>-8.8684422665372686E-3</v>
      </c>
      <c r="C235" s="9">
        <f t="shared" si="15"/>
        <v>100.00000000000009</v>
      </c>
      <c r="D235" s="6">
        <f t="shared" si="16"/>
        <v>-1.7736884533074537E-2</v>
      </c>
      <c r="E235" s="6">
        <f t="shared" si="17"/>
        <v>1.7763568394002505E-15</v>
      </c>
      <c r="F235" s="5">
        <f t="shared" si="19"/>
        <v>100.00000000000017</v>
      </c>
      <c r="G235" s="5">
        <f>G234*(1+D235)</f>
        <v>98.191293076170808</v>
      </c>
    </row>
    <row r="236" spans="1:7" x14ac:dyDescent="0.25">
      <c r="A236" s="1">
        <f t="shared" si="18"/>
        <v>231</v>
      </c>
      <c r="B236" s="14">
        <f>$I$12</f>
        <v>8.9477952723227006E-3</v>
      </c>
      <c r="C236" s="9">
        <f t="shared" si="15"/>
        <v>100.89477952723236</v>
      </c>
      <c r="D236" s="6">
        <f t="shared" si="16"/>
        <v>1.7895590544645401E-2</v>
      </c>
      <c r="E236" s="6">
        <f t="shared" si="17"/>
        <v>1.7895590544647177E-2</v>
      </c>
      <c r="F236" s="5">
        <f t="shared" si="19"/>
        <v>101.78955905446472</v>
      </c>
      <c r="G236" s="5">
        <f>G235*(1+D236)</f>
        <v>99.948484252111243</v>
      </c>
    </row>
    <row r="237" spans="1:7" x14ac:dyDescent="0.25">
      <c r="A237" s="1">
        <f t="shared" si="18"/>
        <v>232</v>
      </c>
      <c r="B237" s="7">
        <f>$I$13</f>
        <v>-8.8684422665372686E-3</v>
      </c>
      <c r="C237" s="9">
        <f t="shared" si="15"/>
        <v>100.00000000000009</v>
      </c>
      <c r="D237" s="6">
        <f t="shared" si="16"/>
        <v>-1.7736884533074537E-2</v>
      </c>
      <c r="E237" s="6">
        <f t="shared" si="17"/>
        <v>1.7763568394002505E-15</v>
      </c>
      <c r="F237" s="5">
        <f t="shared" si="19"/>
        <v>100.00000000000017</v>
      </c>
      <c r="G237" s="5">
        <f>G236*(1+D237)</f>
        <v>98.175709527675721</v>
      </c>
    </row>
    <row r="238" spans="1:7" x14ac:dyDescent="0.25">
      <c r="A238" s="1">
        <f t="shared" si="18"/>
        <v>233</v>
      </c>
      <c r="B238" s="14">
        <f>$I$12</f>
        <v>8.9477952723227006E-3</v>
      </c>
      <c r="C238" s="9">
        <f t="shared" si="15"/>
        <v>100.89477952723236</v>
      </c>
      <c r="D238" s="6">
        <f t="shared" si="16"/>
        <v>1.7895590544645401E-2</v>
      </c>
      <c r="E238" s="6">
        <f t="shared" si="17"/>
        <v>1.7895590544647177E-2</v>
      </c>
      <c r="F238" s="5">
        <f t="shared" si="19"/>
        <v>101.78955905446472</v>
      </c>
      <c r="G238" s="5">
        <f>G237*(1+D238)</f>
        <v>99.932621826813048</v>
      </c>
    </row>
    <row r="239" spans="1:7" x14ac:dyDescent="0.25">
      <c r="A239" s="1">
        <f t="shared" si="18"/>
        <v>234</v>
      </c>
      <c r="B239" s="7">
        <f>$I$13</f>
        <v>-8.8684422665372686E-3</v>
      </c>
      <c r="C239" s="9">
        <f t="shared" si="15"/>
        <v>100.00000000000009</v>
      </c>
      <c r="D239" s="6">
        <f t="shared" si="16"/>
        <v>-1.7736884533074537E-2</v>
      </c>
      <c r="E239" s="6">
        <f t="shared" si="17"/>
        <v>1.7763568394002505E-15</v>
      </c>
      <c r="F239" s="5">
        <f t="shared" si="19"/>
        <v>100.00000000000017</v>
      </c>
      <c r="G239" s="5">
        <f>G238*(1+D239)</f>
        <v>98.160128452383461</v>
      </c>
    </row>
    <row r="240" spans="1:7" x14ac:dyDescent="0.25">
      <c r="A240" s="1">
        <f t="shared" si="18"/>
        <v>235</v>
      </c>
      <c r="B240" s="14">
        <f>$I$12</f>
        <v>8.9477952723227006E-3</v>
      </c>
      <c r="C240" s="9">
        <f t="shared" si="15"/>
        <v>100.89477952723236</v>
      </c>
      <c r="D240" s="6">
        <f t="shared" si="16"/>
        <v>1.7895590544645401E-2</v>
      </c>
      <c r="E240" s="6">
        <f t="shared" si="17"/>
        <v>1.7895590544647177E-2</v>
      </c>
      <c r="F240" s="5">
        <f t="shared" si="19"/>
        <v>101.78955905446472</v>
      </c>
      <c r="G240" s="5">
        <f>G239*(1+D240)</f>
        <v>99.916761918977116</v>
      </c>
    </row>
    <row r="241" spans="1:7" x14ac:dyDescent="0.25">
      <c r="A241" s="1">
        <f t="shared" si="18"/>
        <v>236</v>
      </c>
      <c r="B241" s="7">
        <f>$I$13</f>
        <v>-8.8684422665372686E-3</v>
      </c>
      <c r="C241" s="9">
        <f t="shared" si="15"/>
        <v>100.00000000000009</v>
      </c>
      <c r="D241" s="6">
        <f t="shared" si="16"/>
        <v>-1.7736884533074537E-2</v>
      </c>
      <c r="E241" s="6">
        <f t="shared" si="17"/>
        <v>1.7763568394002505E-15</v>
      </c>
      <c r="F241" s="5">
        <f t="shared" si="19"/>
        <v>100.00000000000017</v>
      </c>
      <c r="G241" s="5">
        <f>G240*(1+D241)</f>
        <v>98.144549849901523</v>
      </c>
    </row>
    <row r="242" spans="1:7" x14ac:dyDescent="0.25">
      <c r="A242" s="1">
        <f t="shared" si="18"/>
        <v>237</v>
      </c>
      <c r="B242" s="14">
        <f>$I$12</f>
        <v>8.9477952723227006E-3</v>
      </c>
      <c r="C242" s="9">
        <f t="shared" si="15"/>
        <v>100.89477952723236</v>
      </c>
      <c r="D242" s="6">
        <f t="shared" si="16"/>
        <v>1.7895590544645401E-2</v>
      </c>
      <c r="E242" s="6">
        <f t="shared" si="17"/>
        <v>1.7895590544647177E-2</v>
      </c>
      <c r="F242" s="5">
        <f t="shared" si="19"/>
        <v>101.78955905446472</v>
      </c>
      <c r="G242" s="5">
        <f>G241*(1+D242)</f>
        <v>99.900904528203895</v>
      </c>
    </row>
    <row r="243" spans="1:7" x14ac:dyDescent="0.25">
      <c r="A243" s="1">
        <f t="shared" si="18"/>
        <v>238</v>
      </c>
      <c r="B243" s="7">
        <f>$I$13</f>
        <v>-8.8684422665372686E-3</v>
      </c>
      <c r="C243" s="9">
        <f t="shared" si="15"/>
        <v>100.00000000000009</v>
      </c>
      <c r="D243" s="6">
        <f t="shared" si="16"/>
        <v>-1.7736884533074537E-2</v>
      </c>
      <c r="E243" s="6">
        <f t="shared" si="17"/>
        <v>1.7763568394002505E-15</v>
      </c>
      <c r="F243" s="5">
        <f t="shared" si="19"/>
        <v>100.00000000000017</v>
      </c>
      <c r="G243" s="5">
        <f>G242*(1+D243)</f>
        <v>98.128973719837447</v>
      </c>
    </row>
    <row r="244" spans="1:7" x14ac:dyDescent="0.25">
      <c r="A244" s="1">
        <f t="shared" si="18"/>
        <v>239</v>
      </c>
      <c r="B244" s="14">
        <f>$I$12</f>
        <v>8.9477952723227006E-3</v>
      </c>
      <c r="C244" s="9">
        <f t="shared" si="15"/>
        <v>100.89477952723236</v>
      </c>
      <c r="D244" s="6">
        <f t="shared" si="16"/>
        <v>1.7895590544645401E-2</v>
      </c>
      <c r="E244" s="6">
        <f t="shared" si="17"/>
        <v>1.7895590544647177E-2</v>
      </c>
      <c r="F244" s="5">
        <f t="shared" si="19"/>
        <v>101.78955905446472</v>
      </c>
      <c r="G244" s="5">
        <f>G243*(1+D244)</f>
        <v>99.885049654093933</v>
      </c>
    </row>
    <row r="245" spans="1:7" x14ac:dyDescent="0.25">
      <c r="A245" s="1">
        <f t="shared" si="18"/>
        <v>240</v>
      </c>
      <c r="B245" s="7">
        <f>$I$13</f>
        <v>-8.8684422665372686E-3</v>
      </c>
      <c r="C245" s="9">
        <f t="shared" si="15"/>
        <v>100.00000000000009</v>
      </c>
      <c r="D245" s="6">
        <f t="shared" si="16"/>
        <v>-1.7736884533074537E-2</v>
      </c>
      <c r="E245" s="6">
        <f t="shared" si="17"/>
        <v>1.7763568394002505E-15</v>
      </c>
      <c r="F245" s="5">
        <f t="shared" si="19"/>
        <v>100.00000000000017</v>
      </c>
      <c r="G245" s="5">
        <f>G244*(1+D245)</f>
        <v>98.113400061798856</v>
      </c>
    </row>
    <row r="246" spans="1:7" x14ac:dyDescent="0.25">
      <c r="A246" s="1">
        <f t="shared" si="18"/>
        <v>241</v>
      </c>
      <c r="B246" s="14">
        <f>$I$12</f>
        <v>8.9477952723227006E-3</v>
      </c>
      <c r="C246" s="9">
        <f t="shared" si="15"/>
        <v>100.89477952723236</v>
      </c>
      <c r="D246" s="6">
        <f t="shared" si="16"/>
        <v>1.7895590544645401E-2</v>
      </c>
      <c r="E246" s="6">
        <f t="shared" si="17"/>
        <v>1.7895590544647177E-2</v>
      </c>
      <c r="F246" s="5">
        <f t="shared" si="19"/>
        <v>101.78955905446472</v>
      </c>
      <c r="G246" s="5">
        <f>G245*(1+D246)</f>
        <v>99.869197296247791</v>
      </c>
    </row>
    <row r="247" spans="1:7" x14ac:dyDescent="0.25">
      <c r="A247" s="1">
        <f t="shared" si="18"/>
        <v>242</v>
      </c>
      <c r="B247" s="7">
        <f>$I$13</f>
        <v>-8.8684422665372686E-3</v>
      </c>
      <c r="C247" s="9">
        <f t="shared" si="15"/>
        <v>100.00000000000009</v>
      </c>
      <c r="D247" s="6">
        <f t="shared" si="16"/>
        <v>-1.7736884533074537E-2</v>
      </c>
      <c r="E247" s="6">
        <f t="shared" si="17"/>
        <v>1.7763568394002505E-15</v>
      </c>
      <c r="F247" s="5">
        <f t="shared" si="19"/>
        <v>100.00000000000017</v>
      </c>
      <c r="G247" s="5">
        <f>G246*(1+D247)</f>
        <v>98.097828875393404</v>
      </c>
    </row>
    <row r="248" spans="1:7" x14ac:dyDescent="0.25">
      <c r="A248" s="1">
        <f t="shared" si="18"/>
        <v>243</v>
      </c>
      <c r="B248" s="14">
        <f>$I$12</f>
        <v>8.9477952723227006E-3</v>
      </c>
      <c r="C248" s="9">
        <f t="shared" si="15"/>
        <v>100.89477952723236</v>
      </c>
      <c r="D248" s="6">
        <f t="shared" si="16"/>
        <v>1.7895590544645401E-2</v>
      </c>
      <c r="E248" s="6">
        <f t="shared" si="17"/>
        <v>1.7895590544647177E-2</v>
      </c>
      <c r="F248" s="5">
        <f t="shared" si="19"/>
        <v>101.78955905446472</v>
      </c>
      <c r="G248" s="5">
        <f>G247*(1+D248)</f>
        <v>99.853347454266142</v>
      </c>
    </row>
    <row r="249" spans="1:7" x14ac:dyDescent="0.25">
      <c r="A249" s="1">
        <f t="shared" si="18"/>
        <v>244</v>
      </c>
      <c r="B249" s="7">
        <f>$I$13</f>
        <v>-8.8684422665372686E-3</v>
      </c>
      <c r="C249" s="9">
        <f t="shared" si="15"/>
        <v>100.00000000000009</v>
      </c>
      <c r="D249" s="6">
        <f t="shared" si="16"/>
        <v>-1.7736884533074537E-2</v>
      </c>
      <c r="E249" s="6">
        <f t="shared" si="17"/>
        <v>1.7763568394002505E-15</v>
      </c>
      <c r="F249" s="5">
        <f t="shared" si="19"/>
        <v>100.00000000000017</v>
      </c>
      <c r="G249" s="5">
        <f>G248*(1+D249)</f>
        <v>98.082260160228856</v>
      </c>
    </row>
    <row r="250" spans="1:7" x14ac:dyDescent="0.25">
      <c r="A250" s="1">
        <f t="shared" si="18"/>
        <v>245</v>
      </c>
      <c r="B250" s="14">
        <f>$I$12</f>
        <v>8.9477952723227006E-3</v>
      </c>
      <c r="C250" s="9">
        <f t="shared" si="15"/>
        <v>100.89477952723236</v>
      </c>
      <c r="D250" s="6">
        <f t="shared" si="16"/>
        <v>1.7895590544645401E-2</v>
      </c>
      <c r="E250" s="6">
        <f t="shared" si="17"/>
        <v>1.7895590544647177E-2</v>
      </c>
      <c r="F250" s="5">
        <f t="shared" si="19"/>
        <v>101.78955905446472</v>
      </c>
      <c r="G250" s="5">
        <f>G249*(1+D250)</f>
        <v>99.837500127749692</v>
      </c>
    </row>
    <row r="251" spans="1:7" x14ac:dyDescent="0.25">
      <c r="A251" s="1">
        <f t="shared" si="18"/>
        <v>246</v>
      </c>
      <c r="B251" s="7">
        <f>$I$13</f>
        <v>-8.8684422665372686E-3</v>
      </c>
      <c r="C251" s="9">
        <f t="shared" si="15"/>
        <v>100.00000000000009</v>
      </c>
      <c r="D251" s="6">
        <f t="shared" si="16"/>
        <v>-1.7736884533074537E-2</v>
      </c>
      <c r="E251" s="6">
        <f t="shared" si="17"/>
        <v>1.7763568394002505E-15</v>
      </c>
      <c r="F251" s="5">
        <f t="shared" si="19"/>
        <v>100.00000000000017</v>
      </c>
      <c r="G251" s="5">
        <f>G250*(1+D251)</f>
        <v>98.066693915912978</v>
      </c>
    </row>
    <row r="252" spans="1:7" x14ac:dyDescent="0.25">
      <c r="A252" s="1">
        <f t="shared" si="18"/>
        <v>247</v>
      </c>
      <c r="B252" s="14">
        <f>$I$12</f>
        <v>8.9477952723227006E-3</v>
      </c>
      <c r="C252" s="9">
        <f t="shared" si="15"/>
        <v>100.89477952723236</v>
      </c>
      <c r="D252" s="6">
        <f t="shared" si="16"/>
        <v>1.7895590544645401E-2</v>
      </c>
      <c r="E252" s="6">
        <f t="shared" si="17"/>
        <v>1.7895590544647177E-2</v>
      </c>
      <c r="F252" s="5">
        <f t="shared" si="19"/>
        <v>101.78955905446472</v>
      </c>
      <c r="G252" s="5">
        <f>G251*(1+D252)</f>
        <v>99.821655316299228</v>
      </c>
    </row>
    <row r="253" spans="1:7" x14ac:dyDescent="0.25">
      <c r="A253" s="1">
        <f t="shared" si="18"/>
        <v>248</v>
      </c>
      <c r="B253" s="7">
        <f>$I$13</f>
        <v>-8.8684422665372686E-3</v>
      </c>
      <c r="C253" s="9">
        <f t="shared" si="15"/>
        <v>100.00000000000009</v>
      </c>
      <c r="D253" s="6">
        <f t="shared" si="16"/>
        <v>-1.7736884533074537E-2</v>
      </c>
      <c r="E253" s="6">
        <f t="shared" si="17"/>
        <v>1.7763568394002505E-15</v>
      </c>
      <c r="F253" s="5">
        <f t="shared" si="19"/>
        <v>100.00000000000017</v>
      </c>
      <c r="G253" s="5">
        <f>G252*(1+D253)</f>
        <v>98.051130142053665</v>
      </c>
    </row>
    <row r="254" spans="1:7" x14ac:dyDescent="0.25">
      <c r="A254" s="1">
        <f t="shared" si="18"/>
        <v>249</v>
      </c>
      <c r="B254" s="14">
        <f>$I$12</f>
        <v>8.9477952723227006E-3</v>
      </c>
      <c r="C254" s="9">
        <f t="shared" si="15"/>
        <v>100.89477952723236</v>
      </c>
      <c r="D254" s="6">
        <f t="shared" si="16"/>
        <v>1.7895590544645401E-2</v>
      </c>
      <c r="E254" s="6">
        <f t="shared" si="17"/>
        <v>1.7895590544647177E-2</v>
      </c>
      <c r="F254" s="5">
        <f t="shared" si="19"/>
        <v>101.78955905446472</v>
      </c>
      <c r="G254" s="5">
        <f>G253*(1+D254)</f>
        <v>99.805813019515597</v>
      </c>
    </row>
    <row r="255" spans="1:7" x14ac:dyDescent="0.25">
      <c r="A255" s="1">
        <f t="shared" si="18"/>
        <v>250</v>
      </c>
      <c r="B255" s="7">
        <f>$I$13</f>
        <v>-8.8684422665372686E-3</v>
      </c>
      <c r="C255" s="9">
        <f t="shared" si="15"/>
        <v>100.00000000000009</v>
      </c>
      <c r="D255" s="6">
        <f t="shared" si="16"/>
        <v>-1.7736884533074537E-2</v>
      </c>
      <c r="E255" s="6">
        <f t="shared" si="17"/>
        <v>1.7763568394002505E-15</v>
      </c>
      <c r="F255" s="5">
        <f t="shared" si="19"/>
        <v>100.00000000000017</v>
      </c>
      <c r="G255" s="5">
        <f>G254*(1+D255)</f>
        <v>98.035568838258826</v>
      </c>
    </row>
    <row r="256" spans="1:7" x14ac:dyDescent="0.25">
      <c r="A256" s="1">
        <f t="shared" si="18"/>
        <v>251</v>
      </c>
      <c r="B256" s="14">
        <f>$I$12</f>
        <v>8.9477952723227006E-3</v>
      </c>
      <c r="C256" s="9">
        <f t="shared" si="15"/>
        <v>100.89477952723236</v>
      </c>
      <c r="D256" s="6">
        <f t="shared" si="16"/>
        <v>1.7895590544645401E-2</v>
      </c>
      <c r="E256" s="6">
        <f t="shared" si="17"/>
        <v>1.7895590544647177E-2</v>
      </c>
      <c r="F256" s="5">
        <f t="shared" si="19"/>
        <v>101.78955905446472</v>
      </c>
      <c r="G256" s="5">
        <f>G255*(1+D256)</f>
        <v>99.7899732369997</v>
      </c>
    </row>
    <row r="257" spans="1:7" x14ac:dyDescent="0.25">
      <c r="A257" s="1">
        <f t="shared" si="18"/>
        <v>252</v>
      </c>
      <c r="B257" s="7">
        <f>$I$13</f>
        <v>-8.8684422665372686E-3</v>
      </c>
      <c r="C257" s="9">
        <f t="shared" si="15"/>
        <v>100.00000000000009</v>
      </c>
      <c r="D257" s="6">
        <f t="shared" si="16"/>
        <v>-1.7736884533074537E-2</v>
      </c>
      <c r="E257" s="6">
        <f t="shared" si="17"/>
        <v>1.7763568394002505E-15</v>
      </c>
      <c r="F257" s="5">
        <f t="shared" si="19"/>
        <v>100.00000000000017</v>
      </c>
      <c r="G257" s="5">
        <f>G256*(1+D257)</f>
        <v>98.020010004136438</v>
      </c>
    </row>
    <row r="258" spans="1:7" x14ac:dyDescent="0.25">
      <c r="B258" s="14"/>
    </row>
    <row r="259" spans="1:7" x14ac:dyDescent="0.25">
      <c r="B259" s="7"/>
    </row>
    <row r="260" spans="1:7" x14ac:dyDescent="0.25">
      <c r="B260" s="14"/>
    </row>
    <row r="261" spans="1:7" x14ac:dyDescent="0.25">
      <c r="B261" s="7"/>
    </row>
    <row r="262" spans="1:7" x14ac:dyDescent="0.25">
      <c r="B262" s="14"/>
    </row>
    <row r="263" spans="1:7" x14ac:dyDescent="0.25">
      <c r="B263" s="7"/>
    </row>
    <row r="264" spans="1:7" x14ac:dyDescent="0.25">
      <c r="B264" s="14"/>
    </row>
    <row r="265" spans="1:7" x14ac:dyDescent="0.25">
      <c r="B265" s="7"/>
    </row>
    <row r="266" spans="1:7" x14ac:dyDescent="0.25">
      <c r="B266" s="14"/>
    </row>
    <row r="267" spans="1:7" x14ac:dyDescent="0.25">
      <c r="B267" s="7"/>
    </row>
    <row r="268" spans="1:7" x14ac:dyDescent="0.25">
      <c r="B268" s="14"/>
    </row>
    <row r="269" spans="1:7" x14ac:dyDescent="0.25">
      <c r="B269" s="7"/>
    </row>
    <row r="270" spans="1:7" x14ac:dyDescent="0.25">
      <c r="B270" s="14"/>
    </row>
    <row r="271" spans="1:7" x14ac:dyDescent="0.25">
      <c r="B271" s="7"/>
    </row>
    <row r="272" spans="1:7" x14ac:dyDescent="0.25">
      <c r="B272" s="14"/>
    </row>
    <row r="273" spans="2:2" x14ac:dyDescent="0.25">
      <c r="B273" s="7"/>
    </row>
    <row r="274" spans="2:2" x14ac:dyDescent="0.25">
      <c r="B274" s="14"/>
    </row>
    <row r="275" spans="2:2" x14ac:dyDescent="0.25">
      <c r="B275" s="7"/>
    </row>
    <row r="276" spans="2:2" x14ac:dyDescent="0.25">
      <c r="B276" s="14"/>
    </row>
    <row r="277" spans="2:2" x14ac:dyDescent="0.25">
      <c r="B277" s="7"/>
    </row>
    <row r="278" spans="2:2" x14ac:dyDescent="0.25">
      <c r="B278" s="14"/>
    </row>
    <row r="279" spans="2:2" x14ac:dyDescent="0.25">
      <c r="B279" s="7"/>
    </row>
    <row r="280" spans="2:2" x14ac:dyDescent="0.25">
      <c r="B280" s="14"/>
    </row>
    <row r="281" spans="2:2" x14ac:dyDescent="0.25">
      <c r="B281" s="7"/>
    </row>
    <row r="282" spans="2:2" x14ac:dyDescent="0.25">
      <c r="B282" s="14"/>
    </row>
    <row r="283" spans="2:2" x14ac:dyDescent="0.25">
      <c r="B283" s="7"/>
    </row>
    <row r="284" spans="2:2" x14ac:dyDescent="0.25">
      <c r="B284" s="14"/>
    </row>
    <row r="285" spans="2:2" x14ac:dyDescent="0.25">
      <c r="B285" s="7"/>
    </row>
    <row r="286" spans="2:2" x14ac:dyDescent="0.25">
      <c r="B286" s="14"/>
    </row>
    <row r="287" spans="2:2" x14ac:dyDescent="0.25">
      <c r="B287" s="7"/>
    </row>
    <row r="288" spans="2:2" x14ac:dyDescent="0.25">
      <c r="B288" s="14"/>
    </row>
    <row r="289" spans="2:2" x14ac:dyDescent="0.25">
      <c r="B289" s="7"/>
    </row>
    <row r="290" spans="2:2" x14ac:dyDescent="0.25">
      <c r="B290" s="14"/>
    </row>
    <row r="291" spans="2:2" x14ac:dyDescent="0.25">
      <c r="B291" s="7"/>
    </row>
    <row r="292" spans="2:2" x14ac:dyDescent="0.25">
      <c r="B292" s="14"/>
    </row>
    <row r="293" spans="2:2" x14ac:dyDescent="0.25">
      <c r="B293" s="7"/>
    </row>
    <row r="294" spans="2:2" x14ac:dyDescent="0.25">
      <c r="B294" s="14"/>
    </row>
    <row r="295" spans="2:2" x14ac:dyDescent="0.25">
      <c r="B295" s="7"/>
    </row>
    <row r="296" spans="2:2" x14ac:dyDescent="0.25">
      <c r="B296" s="14"/>
    </row>
    <row r="297" spans="2:2" x14ac:dyDescent="0.25">
      <c r="B297" s="7"/>
    </row>
    <row r="298" spans="2:2" x14ac:dyDescent="0.25">
      <c r="B298" s="14"/>
    </row>
    <row r="299" spans="2:2" x14ac:dyDescent="0.25">
      <c r="B299" s="7"/>
    </row>
    <row r="300" spans="2:2" x14ac:dyDescent="0.25">
      <c r="B300" s="14"/>
    </row>
    <row r="301" spans="2:2" x14ac:dyDescent="0.25">
      <c r="B301" s="7"/>
    </row>
    <row r="302" spans="2:2" x14ac:dyDescent="0.25">
      <c r="B302" s="14"/>
    </row>
    <row r="303" spans="2:2" x14ac:dyDescent="0.25">
      <c r="B303" s="7"/>
    </row>
    <row r="304" spans="2:2" x14ac:dyDescent="0.25">
      <c r="B304" s="14"/>
    </row>
    <row r="305" spans="2:2" x14ac:dyDescent="0.25">
      <c r="B305" s="7"/>
    </row>
    <row r="306" spans="2:2" x14ac:dyDescent="0.25">
      <c r="B306" s="14"/>
    </row>
    <row r="307" spans="2:2" x14ac:dyDescent="0.25">
      <c r="B307" s="7"/>
    </row>
    <row r="308" spans="2:2" x14ac:dyDescent="0.25">
      <c r="B308" s="14"/>
    </row>
    <row r="309" spans="2:2" x14ac:dyDescent="0.25">
      <c r="B309" s="7"/>
    </row>
    <row r="310" spans="2:2" x14ac:dyDescent="0.25">
      <c r="B310" s="14"/>
    </row>
    <row r="311" spans="2:2" x14ac:dyDescent="0.25">
      <c r="B311" s="7"/>
    </row>
    <row r="312" spans="2:2" x14ac:dyDescent="0.25">
      <c r="B312" s="14"/>
    </row>
    <row r="313" spans="2:2" x14ac:dyDescent="0.25">
      <c r="B313" s="7"/>
    </row>
    <row r="314" spans="2:2" x14ac:dyDescent="0.25">
      <c r="B314" s="14"/>
    </row>
    <row r="315" spans="2:2" x14ac:dyDescent="0.25">
      <c r="B315" s="7"/>
    </row>
    <row r="316" spans="2:2" x14ac:dyDescent="0.25">
      <c r="B316" s="14"/>
    </row>
    <row r="317" spans="2:2" x14ac:dyDescent="0.25">
      <c r="B317" s="7"/>
    </row>
    <row r="318" spans="2:2" x14ac:dyDescent="0.25">
      <c r="B318" s="14"/>
    </row>
    <row r="319" spans="2:2" x14ac:dyDescent="0.25">
      <c r="B319" s="7"/>
    </row>
    <row r="320" spans="2:2" x14ac:dyDescent="0.25">
      <c r="B320" s="14"/>
    </row>
    <row r="321" spans="2:2" x14ac:dyDescent="0.25">
      <c r="B321" s="7"/>
    </row>
    <row r="322" spans="2:2" x14ac:dyDescent="0.25">
      <c r="B322" s="14"/>
    </row>
    <row r="323" spans="2:2" x14ac:dyDescent="0.25">
      <c r="B323" s="7"/>
    </row>
    <row r="324" spans="2:2" x14ac:dyDescent="0.25">
      <c r="B324" s="14"/>
    </row>
    <row r="325" spans="2:2" x14ac:dyDescent="0.25">
      <c r="B325" s="7"/>
    </row>
  </sheetData>
  <mergeCells count="4">
    <mergeCell ref="A1:G1"/>
    <mergeCell ref="B3:C3"/>
    <mergeCell ref="E3:F3"/>
    <mergeCell ref="I10:K10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363B2-6F00-4653-9D6B-FFA5D2F63E5F}">
  <dimension ref="A1:C38"/>
  <sheetViews>
    <sheetView showGridLines="0" tabSelected="1" workbookViewId="0">
      <selection activeCell="B14" sqref="B14"/>
    </sheetView>
  </sheetViews>
  <sheetFormatPr defaultRowHeight="15.75" x14ac:dyDescent="0.25"/>
  <cols>
    <col min="1" max="1" width="18.140625" style="2" bestFit="1" customWidth="1"/>
    <col min="2" max="2" width="20.140625" style="2" customWidth="1"/>
    <col min="3" max="3" width="15" style="2" customWidth="1"/>
    <col min="4" max="16384" width="9.140625" style="2"/>
  </cols>
  <sheetData>
    <row r="1" spans="1:3" ht="16.5" x14ac:dyDescent="0.3">
      <c r="A1" s="33" t="s">
        <v>30</v>
      </c>
      <c r="B1" s="34"/>
      <c r="C1" s="35"/>
    </row>
    <row r="2" spans="1:3" x14ac:dyDescent="0.25">
      <c r="A2" s="2" t="s">
        <v>29</v>
      </c>
      <c r="B2" s="37">
        <v>100</v>
      </c>
    </row>
    <row r="3" spans="1:3" ht="20.25" x14ac:dyDescent="0.4">
      <c r="A3" s="38" t="s">
        <v>31</v>
      </c>
      <c r="B3" s="7">
        <v>0.5</v>
      </c>
    </row>
    <row r="5" spans="1:3" x14ac:dyDescent="0.25">
      <c r="A5" s="3" t="s">
        <v>32</v>
      </c>
      <c r="B5" s="3" t="s">
        <v>28</v>
      </c>
      <c r="C5" s="3" t="s">
        <v>33</v>
      </c>
    </row>
    <row r="6" spans="1:3" x14ac:dyDescent="0.25">
      <c r="A6" s="1">
        <v>-3</v>
      </c>
      <c r="B6" s="37">
        <f>$B$2*(A6^2-A6)*$B$3</f>
        <v>600</v>
      </c>
      <c r="C6" s="6">
        <f>B6/$B$2</f>
        <v>6</v>
      </c>
    </row>
    <row r="7" spans="1:3" x14ac:dyDescent="0.25">
      <c r="A7" s="1">
        <f>A6+0.5</f>
        <v>-2.5</v>
      </c>
      <c r="B7" s="37">
        <f>$B$2*(A7^2-A7)*$B$3</f>
        <v>437.5</v>
      </c>
      <c r="C7" s="6">
        <f t="shared" ref="C7:C18" si="0">B7/$B$2</f>
        <v>4.375</v>
      </c>
    </row>
    <row r="8" spans="1:3" x14ac:dyDescent="0.25">
      <c r="A8" s="1">
        <f t="shared" ref="A8:A19" si="1">A7+0.5</f>
        <v>-2</v>
      </c>
      <c r="B8" s="37">
        <f>$B$2*(A8^2-A8)*$B$3</f>
        <v>300</v>
      </c>
      <c r="C8" s="6">
        <f t="shared" si="0"/>
        <v>3</v>
      </c>
    </row>
    <row r="9" spans="1:3" x14ac:dyDescent="0.25">
      <c r="A9" s="1">
        <f t="shared" si="1"/>
        <v>-1.5</v>
      </c>
      <c r="B9" s="37">
        <f>$B$2*(A9^2-A9)*$B$3</f>
        <v>187.5</v>
      </c>
      <c r="C9" s="6">
        <f t="shared" si="0"/>
        <v>1.875</v>
      </c>
    </row>
    <row r="10" spans="1:3" x14ac:dyDescent="0.25">
      <c r="A10" s="1">
        <f t="shared" si="1"/>
        <v>-1</v>
      </c>
      <c r="B10" s="37">
        <f>$B$2*(A10^2-A10)*$B$3</f>
        <v>100</v>
      </c>
      <c r="C10" s="6">
        <f t="shared" si="0"/>
        <v>1</v>
      </c>
    </row>
    <row r="11" spans="1:3" x14ac:dyDescent="0.25">
      <c r="A11" s="1">
        <f t="shared" si="1"/>
        <v>-0.5</v>
      </c>
      <c r="B11" s="37">
        <f>$B$2*(A11^2-A11)*$B$3</f>
        <v>37.5</v>
      </c>
      <c r="C11" s="6">
        <f t="shared" si="0"/>
        <v>0.375</v>
      </c>
    </row>
    <row r="12" spans="1:3" x14ac:dyDescent="0.25">
      <c r="A12" s="1">
        <f t="shared" si="1"/>
        <v>0</v>
      </c>
      <c r="B12" s="37">
        <f>$B$2*(A12^2-A12)*$B$3</f>
        <v>0</v>
      </c>
      <c r="C12" s="6">
        <f t="shared" si="0"/>
        <v>0</v>
      </c>
    </row>
    <row r="13" spans="1:3" x14ac:dyDescent="0.25">
      <c r="A13" s="1">
        <f t="shared" si="1"/>
        <v>0.5</v>
      </c>
      <c r="B13" s="37">
        <f>$B$2*(A13^2-A13)*$B$3</f>
        <v>-12.5</v>
      </c>
      <c r="C13" s="6">
        <f t="shared" si="0"/>
        <v>-0.125</v>
      </c>
    </row>
    <row r="14" spans="1:3" x14ac:dyDescent="0.25">
      <c r="A14" s="1">
        <f t="shared" si="1"/>
        <v>1</v>
      </c>
      <c r="B14" s="37">
        <f>$B$2*(A14^2-A14)*$B$3</f>
        <v>0</v>
      </c>
      <c r="C14" s="6">
        <f t="shared" si="0"/>
        <v>0</v>
      </c>
    </row>
    <row r="15" spans="1:3" x14ac:dyDescent="0.25">
      <c r="A15" s="1">
        <f t="shared" si="1"/>
        <v>1.5</v>
      </c>
      <c r="B15" s="37">
        <f>$B$2*(A15^2-A15)*$B$3</f>
        <v>37.5</v>
      </c>
      <c r="C15" s="6">
        <f t="shared" si="0"/>
        <v>0.375</v>
      </c>
    </row>
    <row r="16" spans="1:3" x14ac:dyDescent="0.25">
      <c r="A16" s="1">
        <f t="shared" si="1"/>
        <v>2</v>
      </c>
      <c r="B16" s="37">
        <f>$B$2*(A16^2-A16)*$B$3</f>
        <v>100</v>
      </c>
      <c r="C16" s="6">
        <f t="shared" si="0"/>
        <v>1</v>
      </c>
    </row>
    <row r="17" spans="1:3" x14ac:dyDescent="0.25">
      <c r="A17" s="1">
        <f t="shared" si="1"/>
        <v>2.5</v>
      </c>
      <c r="B17" s="37">
        <f>$B$2*(A17^2-A17)*$B$3</f>
        <v>187.5</v>
      </c>
      <c r="C17" s="6">
        <f t="shared" si="0"/>
        <v>1.875</v>
      </c>
    </row>
    <row r="18" spans="1:3" x14ac:dyDescent="0.25">
      <c r="A18" s="1">
        <f t="shared" si="1"/>
        <v>3</v>
      </c>
      <c r="B18" s="37">
        <f>$B$2*(A18^2-A18)*$B$3</f>
        <v>300</v>
      </c>
      <c r="C18" s="6">
        <f t="shared" si="0"/>
        <v>3</v>
      </c>
    </row>
    <row r="19" spans="1:3" x14ac:dyDescent="0.25">
      <c r="A19" s="1"/>
    </row>
    <row r="29" spans="1:3" ht="20.100000000000001" customHeight="1" x14ac:dyDescent="0.25"/>
    <row r="30" spans="1:3" ht="20.100000000000001" customHeight="1" x14ac:dyDescent="0.25"/>
    <row r="31" spans="1:3" ht="20.100000000000001" customHeight="1" x14ac:dyDescent="0.25"/>
    <row r="32" spans="1:3" ht="20.100000000000001" customHeight="1" x14ac:dyDescent="0.25"/>
    <row r="33" ht="20.100000000000001" customHeight="1" x14ac:dyDescent="0.25"/>
    <row r="34" ht="20.100000000000001" customHeight="1" x14ac:dyDescent="0.25"/>
    <row r="35" ht="20.100000000000001" customHeight="1" x14ac:dyDescent="0.25"/>
    <row r="36" ht="20.100000000000001" customHeight="1" x14ac:dyDescent="0.25"/>
    <row r="37" ht="20.100000000000001" customHeight="1" x14ac:dyDescent="0.25"/>
    <row r="38" ht="20.100000000000001" customHeight="1" x14ac:dyDescent="0.25"/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No volatility</vt:lpstr>
      <vt:lpstr>No return</vt:lpstr>
      <vt:lpstr>One-year horizon examples</vt:lpstr>
      <vt:lpstr>EOD futures demand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E. Whaley</dc:creator>
  <cp:lastModifiedBy>Robert Whaley</cp:lastModifiedBy>
  <cp:lastPrinted>2011-11-08T22:37:08Z</cp:lastPrinted>
  <dcterms:created xsi:type="dcterms:W3CDTF">2001-02-12T16:44:53Z</dcterms:created>
  <dcterms:modified xsi:type="dcterms:W3CDTF">2024-01-04T12:23:56Z</dcterms:modified>
</cp:coreProperties>
</file>